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dastro" sheetId="1" state="visible" r:id="rId1"/>
    <sheet name="Vendas" sheetId="2" state="visible" r:id="rId2"/>
    <sheet name="Resumo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;[Red]-R$ #,##0.00"/>
    <numFmt numFmtId="165" formatCode="dd/mm/yyyy"/>
    <numFmt numFmtId="166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B2A4A"/>
      <sz val="18"/>
    </font>
    <font>
      <name val="Calibri"/>
      <i val="1"/>
      <color rgb="005B6470"/>
      <sz val="10"/>
    </font>
    <font>
      <name val="Calibri"/>
      <b val="1"/>
      <color rgb="00FFFFFF"/>
      <sz val="11"/>
    </font>
    <font>
      <name val="Calibri"/>
      <color rgb="001B2A34"/>
      <sz val="11"/>
    </font>
    <font>
      <name val="Calibri"/>
      <b val="1"/>
      <color rgb="001B2A34"/>
      <sz val="11"/>
    </font>
    <font>
      <name val="Calibri"/>
      <b val="1"/>
      <color rgb="001B2A4A"/>
      <sz val="12"/>
    </font>
  </fonts>
  <fills count="6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3B0"/>
      </patternFill>
    </fill>
    <fill>
      <patternFill patternType="solid">
        <fgColor rgb="00F3F1EA"/>
      </patternFill>
    </fill>
    <fill>
      <patternFill patternType="solid">
        <fgColor rgb="00EAF0FB"/>
      </patternFill>
    </fill>
  </fills>
  <borders count="3">
    <border>
      <left/>
      <right/>
      <top/>
      <bottom/>
      <diagonal/>
    </border>
    <border>
      <left style="thin">
        <color rgb="00D6D1C2"/>
      </left>
      <right style="thin">
        <color rgb="00D6D1C2"/>
      </right>
      <top style="thin">
        <color rgb="00D6D1C2"/>
      </top>
      <bottom style="thin">
        <color rgb="00D6D1C2"/>
      </bottom>
    </border>
    <border>
      <left style="thin">
        <color rgb="00D6D1C2"/>
      </left>
      <right style="thin">
        <color rgb="00D6D1C2"/>
      </right>
      <top style="medium">
        <color rgb="001B2A4A"/>
      </top>
      <bottom style="thin">
        <color rgb="00D6D1C2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5" fontId="4" fillId="3" borderId="1" pivotButton="0" quotePrefix="0" xfId="0"/>
    <xf numFmtId="3" fontId="4" fillId="3" borderId="1" pivotButton="0" quotePrefix="0" xfId="0"/>
    <xf numFmtId="164" fontId="4" fillId="4" borderId="1" pivotButton="0" quotePrefix="0" xfId="0"/>
    <xf numFmtId="9" fontId="4" fillId="3" borderId="1" pivotButton="0" quotePrefix="0" xfId="0"/>
    <xf numFmtId="164" fontId="5" fillId="4" borderId="1" pivotButton="0" quotePrefix="0" xfId="0"/>
    <xf numFmtId="0" fontId="5" fillId="0" borderId="0" pivotButton="0" quotePrefix="0" xfId="0"/>
    <xf numFmtId="1" fontId="4" fillId="3" borderId="1" applyAlignment="1" pivotButton="0" quotePrefix="0" xfId="0">
      <alignment horizontal="center" vertical="center"/>
    </xf>
    <xf numFmtId="0" fontId="4" fillId="4" borderId="1" pivotButton="0" quotePrefix="0" xfId="0"/>
    <xf numFmtId="166" fontId="4" fillId="4" borderId="1" pivotButton="0" quotePrefix="0" xfId="0"/>
    <xf numFmtId="3" fontId="4" fillId="4" borderId="1" pivotButton="0" quotePrefix="0" xfId="0"/>
    <xf numFmtId="0" fontId="5" fillId="5" borderId="2" pivotButton="0" quotePrefix="0" xfId="0"/>
    <xf numFmtId="164" fontId="5" fillId="5" borderId="2" pivotButton="0" quotePrefix="0" xfId="0"/>
    <xf numFmtId="166" fontId="5" fillId="5" borderId="2" pivotButton="0" quotePrefix="0" xfId="0"/>
    <xf numFmtId="0" fontId="6" fillId="0" borderId="0" pivotButton="0" quotePrefix="0" xfId="0"/>
    <xf numFmtId="3" fontId="5" fillId="5" borderId="2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C9EBD3"/>
          <bgColor rgb="00C9EBD3"/>
        </patternFill>
      </fill>
    </dxf>
    <dxf>
      <fill>
        <patternFill patternType="solid">
          <fgColor rgb="00FCE3B0"/>
          <bgColor rgb="00FCE3B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Vendas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'Resumo'!B22</f>
            </strRef>
          </tx>
          <spPr>
            <a:ln>
              <a:prstDash val="solid"/>
            </a:ln>
          </spPr>
          <cat>
            <numRef>
              <f>'Resumo'!$A$23:$A$34</f>
            </numRef>
          </cat>
          <val>
            <numRef>
              <f>'Resumo'!$B$23:$B$34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20</row>
      <rowOff>0</rowOff>
    </from>
    <ext cx="540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8A8F98"/>
    <outlinePr summaryBelow="1" summaryRight="1"/>
    <pageSetUpPr fitToPage="1"/>
  </sheetPr>
  <dimension ref="A1:E34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4" customWidth="1" min="3" max="3"/>
    <col width="22" customWidth="1" min="4" max="4"/>
    <col width="16" customWidth="1" min="5" max="5"/>
  </cols>
  <sheetData>
    <row r="1" ht="28" customHeight="1">
      <c r="A1" s="1" t="inlineStr">
        <is>
          <t>Produtos e vendedores</t>
        </is>
      </c>
    </row>
    <row r="2">
      <c r="A2" s="2" t="inlineStr">
        <is>
          <t>Produtos e preços à esquerda, vendedores à direita. Os dois alimentam as listas da aba Vendas.</t>
        </is>
      </c>
    </row>
    <row r="3"/>
    <row r="4" ht="30" customHeight="1">
      <c r="A4" s="3" t="inlineStr">
        <is>
          <t>Produto</t>
        </is>
      </c>
      <c r="B4" s="3" t="inlineStr">
        <is>
          <t>Preço (R$)</t>
        </is>
      </c>
      <c r="D4" s="3" t="inlineStr">
        <is>
          <t>Vendedor</t>
        </is>
      </c>
      <c r="E4" s="3" t="inlineStr">
        <is>
          <t>Meta mensal (R$)</t>
        </is>
      </c>
    </row>
    <row r="5">
      <c r="A5" s="4" t="inlineStr">
        <is>
          <t>Camiseta básica</t>
        </is>
      </c>
      <c r="B5" s="5" t="n">
        <v>49.9</v>
      </c>
      <c r="D5" s="4" t="inlineStr">
        <is>
          <t>Ana</t>
        </is>
      </c>
      <c r="E5" s="5" t="n">
        <v>6000</v>
      </c>
    </row>
    <row r="6">
      <c r="A6" s="4" t="inlineStr">
        <is>
          <t>Calça jeans</t>
        </is>
      </c>
      <c r="B6" s="5" t="n">
        <v>139.9</v>
      </c>
      <c r="D6" s="4" t="inlineStr">
        <is>
          <t>Bruno</t>
        </is>
      </c>
      <c r="E6" s="5" t="n">
        <v>6000</v>
      </c>
    </row>
    <row r="7">
      <c r="A7" s="4" t="inlineStr">
        <is>
          <t>Tênis esportivo</t>
        </is>
      </c>
      <c r="B7" s="5" t="n">
        <v>249.9</v>
      </c>
      <c r="D7" s="4" t="inlineStr">
        <is>
          <t>Carla</t>
        </is>
      </c>
      <c r="E7" s="5" t="n">
        <v>5000</v>
      </c>
    </row>
    <row r="8">
      <c r="A8" s="4" t="inlineStr">
        <is>
          <t>Boné</t>
        </is>
      </c>
      <c r="B8" s="5" t="n">
        <v>39.9</v>
      </c>
      <c r="D8" s="4" t="inlineStr">
        <is>
          <t>Diego</t>
        </is>
      </c>
      <c r="E8" s="5" t="n">
        <v>5000</v>
      </c>
    </row>
    <row r="9">
      <c r="A9" s="4" t="inlineStr">
        <is>
          <t>Jaqueta</t>
        </is>
      </c>
      <c r="B9" s="5" t="n">
        <v>219.9</v>
      </c>
      <c r="D9" s="4" t="n"/>
      <c r="E9" s="5" t="n"/>
    </row>
    <row r="10">
      <c r="A10" s="4" t="inlineStr">
        <is>
          <t>Meia (par)</t>
        </is>
      </c>
      <c r="B10" s="5" t="n">
        <v>12.9</v>
      </c>
      <c r="D10" s="4" t="n"/>
      <c r="E10" s="5" t="n"/>
    </row>
    <row r="11">
      <c r="A11" s="4" t="n"/>
      <c r="B11" s="5" t="n"/>
      <c r="D11" s="4" t="n"/>
      <c r="E11" s="5" t="n"/>
    </row>
    <row r="12">
      <c r="A12" s="4" t="n"/>
      <c r="B12" s="5" t="n"/>
      <c r="D12" s="4" t="n"/>
      <c r="E12" s="5" t="n"/>
    </row>
    <row r="13">
      <c r="A13" s="4" t="n"/>
      <c r="B13" s="5" t="n"/>
      <c r="D13" s="4" t="n"/>
      <c r="E13" s="5" t="n"/>
    </row>
    <row r="14">
      <c r="A14" s="4" t="n"/>
      <c r="B14" s="5" t="n"/>
      <c r="D14" s="4" t="n"/>
      <c r="E14" s="5" t="n"/>
    </row>
    <row r="15">
      <c r="A15" s="4" t="n"/>
      <c r="B15" s="5" t="n"/>
      <c r="D15" s="4" t="n"/>
      <c r="E15" s="5" t="n"/>
    </row>
    <row r="16">
      <c r="A16" s="4" t="n"/>
      <c r="B16" s="5" t="n"/>
      <c r="D16" s="4" t="n"/>
      <c r="E16" s="5" t="n"/>
    </row>
    <row r="17">
      <c r="A17" s="4" t="n"/>
      <c r="B17" s="5" t="n"/>
    </row>
    <row r="18">
      <c r="A18" s="4" t="n"/>
      <c r="B18" s="5" t="n"/>
    </row>
    <row r="19">
      <c r="A19" s="4" t="n"/>
      <c r="B19" s="5" t="n"/>
    </row>
    <row r="20">
      <c r="A20" s="4" t="n"/>
      <c r="B20" s="5" t="n"/>
    </row>
    <row r="21">
      <c r="A21" s="4" t="n"/>
      <c r="B21" s="5" t="n"/>
    </row>
    <row r="22">
      <c r="A22" s="4" t="n"/>
      <c r="B22" s="5" t="n"/>
    </row>
    <row r="23">
      <c r="A23" s="4" t="n"/>
      <c r="B23" s="5" t="n"/>
    </row>
    <row r="24">
      <c r="A24" s="4" t="n"/>
      <c r="B24" s="5" t="n"/>
    </row>
    <row r="25">
      <c r="A25" s="4" t="n"/>
      <c r="B25" s="5" t="n"/>
    </row>
    <row r="26">
      <c r="A26" s="4" t="n"/>
      <c r="B26" s="5" t="n"/>
    </row>
    <row r="27">
      <c r="A27" s="4" t="n"/>
      <c r="B27" s="5" t="n"/>
    </row>
    <row r="28">
      <c r="A28" s="4" t="n"/>
      <c r="B28" s="5" t="n"/>
    </row>
    <row r="29">
      <c r="A29" s="4" t="n"/>
      <c r="B29" s="5" t="n"/>
    </row>
    <row r="30">
      <c r="A30" s="4" t="n"/>
      <c r="B30" s="5" t="n"/>
    </row>
    <row r="31">
      <c r="A31" s="4" t="n"/>
      <c r="B31" s="5" t="n"/>
    </row>
    <row r="32">
      <c r="A32" s="4" t="n"/>
      <c r="B32" s="5" t="n"/>
    </row>
    <row r="33">
      <c r="A33" s="4" t="n"/>
      <c r="B33" s="5" t="n"/>
    </row>
    <row r="34">
      <c r="A34" s="4" t="n"/>
      <c r="B34" s="5" t="n"/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B2A4A"/>
    <outlinePr summaryBelow="1" summaryRight="1"/>
    <pageSetUpPr fitToPage="1"/>
  </sheetPr>
  <dimension ref="A1:G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10" customWidth="1" min="4" max="4"/>
    <col width="14" customWidth="1" min="5" max="5"/>
    <col width="11" customWidth="1" min="6" max="6"/>
    <col width="15" customWidth="1" min="7" max="7"/>
  </cols>
  <sheetData>
    <row r="1" ht="28" customHeight="1">
      <c r="A1" s="1" t="inlineStr">
        <is>
          <t>Registro de vendas</t>
        </is>
      </c>
    </row>
    <row r="2">
      <c r="A2" s="2" t="inlineStr">
        <is>
          <t>Escolha vendedor e produto nas listas; o preço e o total são calculados. O desconto é opcional.</t>
        </is>
      </c>
    </row>
    <row r="3"/>
    <row r="4" ht="30" customHeight="1">
      <c r="A4" s="3" t="inlineStr">
        <is>
          <t>Data</t>
        </is>
      </c>
      <c r="B4" s="3" t="inlineStr">
        <is>
          <t>Vendedor</t>
        </is>
      </c>
      <c r="C4" s="3" t="inlineStr">
        <is>
          <t>Produto</t>
        </is>
      </c>
      <c r="D4" s="3" t="inlineStr">
        <is>
          <t>Quantidade</t>
        </is>
      </c>
      <c r="E4" s="3" t="inlineStr">
        <is>
          <t>Preço unitário</t>
        </is>
      </c>
      <c r="F4" s="3" t="inlineStr">
        <is>
          <t>Desconto</t>
        </is>
      </c>
      <c r="G4" s="3" t="inlineStr">
        <is>
          <t>Total da venda</t>
        </is>
      </c>
    </row>
    <row r="5">
      <c r="A5" s="6" t="n">
        <v>46447</v>
      </c>
      <c r="B5" s="4" t="inlineStr">
        <is>
          <t>Ana</t>
        </is>
      </c>
      <c r="C5" s="4" t="inlineStr">
        <is>
          <t>Camiseta básica</t>
        </is>
      </c>
      <c r="D5" s="7" t="n">
        <v>3</v>
      </c>
      <c r="E5" s="8">
        <f>IF(C5="","",IFERROR(VLOOKUP(C5,Cadastro!$A$5:$B$34,2,FALSE),0))</f>
        <v>49.9</v>
      </c>
      <c r="F5" s="9" t="n">
        <v>0</v>
      </c>
      <c r="G5" s="10">
        <f>IF(OR(C5="",D5=""),"",D5*E5*(1-N(F5)))</f>
        <v>149.7</v>
      </c>
    </row>
    <row r="6">
      <c r="A6" s="6" t="n">
        <v>46447</v>
      </c>
      <c r="B6" s="4" t="inlineStr">
        <is>
          <t>Bruno</t>
        </is>
      </c>
      <c r="C6" s="4" t="inlineStr">
        <is>
          <t>Calça jeans</t>
        </is>
      </c>
      <c r="D6" s="7" t="n">
        <v>2</v>
      </c>
      <c r="E6" s="8">
        <f>IF(C6="","",IFERROR(VLOOKUP(C6,Cadastro!$A$5:$B$34,2,FALSE),0))</f>
        <v>139.9</v>
      </c>
      <c r="F6" s="9" t="n">
        <v>0.05</v>
      </c>
      <c r="G6" s="10">
        <f>IF(OR(C6="",D6=""),"",D6*E6*(1-N(F6)))</f>
        <v>265.81</v>
      </c>
    </row>
    <row r="7">
      <c r="A7" s="6" t="n">
        <v>46448</v>
      </c>
      <c r="B7" s="4" t="inlineStr">
        <is>
          <t>Carla</t>
        </is>
      </c>
      <c r="C7" s="4" t="inlineStr">
        <is>
          <t>Tênis esportivo</t>
        </is>
      </c>
      <c r="D7" s="7" t="n">
        <v>1</v>
      </c>
      <c r="E7" s="8">
        <f>IF(C7="","",IFERROR(VLOOKUP(C7,Cadastro!$A$5:$B$34,2,FALSE),0))</f>
        <v>249.9</v>
      </c>
      <c r="F7" s="9" t="n">
        <v>0</v>
      </c>
      <c r="G7" s="10">
        <f>IF(OR(C7="",D7=""),"",D7*E7*(1-N(F7)))</f>
        <v>249.9</v>
      </c>
    </row>
    <row r="8">
      <c r="A8" s="6" t="n">
        <v>46449</v>
      </c>
      <c r="B8" s="4" t="inlineStr">
        <is>
          <t>Diego</t>
        </is>
      </c>
      <c r="C8" s="4" t="inlineStr">
        <is>
          <t>Boné</t>
        </is>
      </c>
      <c r="D8" s="7" t="n">
        <v>4</v>
      </c>
      <c r="E8" s="8">
        <f>IF(C8="","",IFERROR(VLOOKUP(C8,Cadastro!$A$5:$B$34,2,FALSE),0))</f>
        <v>39.9</v>
      </c>
      <c r="F8" s="9" t="n">
        <v>0</v>
      </c>
      <c r="G8" s="10">
        <f>IF(OR(C8="",D8=""),"",D8*E8*(1-N(F8)))</f>
        <v>159.6</v>
      </c>
    </row>
    <row r="9">
      <c r="A9" s="6" t="n">
        <v>46450</v>
      </c>
      <c r="B9" s="4" t="inlineStr">
        <is>
          <t>Ana</t>
        </is>
      </c>
      <c r="C9" s="4" t="inlineStr">
        <is>
          <t>Jaqueta</t>
        </is>
      </c>
      <c r="D9" s="7" t="n">
        <v>1</v>
      </c>
      <c r="E9" s="8">
        <f>IF(C9="","",IFERROR(VLOOKUP(C9,Cadastro!$A$5:$B$34,2,FALSE),0))</f>
        <v>219.9</v>
      </c>
      <c r="F9" s="9" t="n">
        <v>0.1</v>
      </c>
      <c r="G9" s="10">
        <f>IF(OR(C9="",D9=""),"",D9*E9*(1-N(F9)))</f>
        <v>197.91</v>
      </c>
    </row>
    <row r="10">
      <c r="A10" s="6" t="n">
        <v>46451</v>
      </c>
      <c r="B10" s="4" t="inlineStr">
        <is>
          <t>Bruno</t>
        </is>
      </c>
      <c r="C10" s="4" t="inlineStr">
        <is>
          <t>Meia (par)</t>
        </is>
      </c>
      <c r="D10" s="7" t="n">
        <v>10</v>
      </c>
      <c r="E10" s="8">
        <f>IF(C10="","",IFERROR(VLOOKUP(C10,Cadastro!$A$5:$B$34,2,FALSE),0))</f>
        <v>12.9</v>
      </c>
      <c r="F10" s="9" t="n">
        <v>0.1</v>
      </c>
      <c r="G10" s="10">
        <f>IF(OR(C10="",D10=""),"",D10*E10*(1-N(F10)))</f>
        <v>116.10000000000001</v>
      </c>
    </row>
    <row r="11">
      <c r="A11" s="6" t="n">
        <v>46454</v>
      </c>
      <c r="B11" s="4" t="inlineStr">
        <is>
          <t>Carla</t>
        </is>
      </c>
      <c r="C11" s="4" t="inlineStr">
        <is>
          <t>Camiseta básica</t>
        </is>
      </c>
      <c r="D11" s="7" t="n">
        <v>5</v>
      </c>
      <c r="E11" s="8">
        <f>IF(C11="","",IFERROR(VLOOKUP(C11,Cadastro!$A$5:$B$34,2,FALSE),0))</f>
        <v>49.9</v>
      </c>
      <c r="F11" s="9" t="n">
        <v>0</v>
      </c>
      <c r="G11" s="10">
        <f>IF(OR(C11="",D11=""),"",D11*E11*(1-N(F11)))</f>
        <v>249.5</v>
      </c>
    </row>
    <row r="12">
      <c r="A12" s="6" t="n">
        <v>46455</v>
      </c>
      <c r="B12" s="4" t="inlineStr">
        <is>
          <t>Ana</t>
        </is>
      </c>
      <c r="C12" s="4" t="inlineStr">
        <is>
          <t>Tênis esportivo</t>
        </is>
      </c>
      <c r="D12" s="7" t="n">
        <v>2</v>
      </c>
      <c r="E12" s="8">
        <f>IF(C12="","",IFERROR(VLOOKUP(C12,Cadastro!$A$5:$B$34,2,FALSE),0))</f>
        <v>249.9</v>
      </c>
      <c r="F12" s="9" t="n">
        <v>0.05</v>
      </c>
      <c r="G12" s="10">
        <f>IF(OR(C12="",D12=""),"",D12*E12*(1-N(F12)))</f>
        <v>474.81</v>
      </c>
    </row>
    <row r="13">
      <c r="A13" s="6" t="n">
        <v>46458</v>
      </c>
      <c r="B13" s="4" t="inlineStr">
        <is>
          <t>Diego</t>
        </is>
      </c>
      <c r="C13" s="4" t="inlineStr">
        <is>
          <t>Calça jeans</t>
        </is>
      </c>
      <c r="D13" s="7" t="n">
        <v>3</v>
      </c>
      <c r="E13" s="8">
        <f>IF(C13="","",IFERROR(VLOOKUP(C13,Cadastro!$A$5:$B$34,2,FALSE),0))</f>
        <v>139.9</v>
      </c>
      <c r="F13" s="9" t="n">
        <v>0</v>
      </c>
      <c r="G13" s="10">
        <f>IF(OR(C13="",D13=""),"",D13*E13*(1-N(F13)))</f>
        <v>419.70000000000005</v>
      </c>
    </row>
    <row r="14">
      <c r="A14" s="6" t="n">
        <v>46461</v>
      </c>
      <c r="B14" s="4" t="inlineStr">
        <is>
          <t>Bruno</t>
        </is>
      </c>
      <c r="C14" s="4" t="inlineStr">
        <is>
          <t>Jaqueta</t>
        </is>
      </c>
      <c r="D14" s="7" t="n">
        <v>2</v>
      </c>
      <c r="E14" s="8">
        <f>IF(C14="","",IFERROR(VLOOKUP(C14,Cadastro!$A$5:$B$34,2,FALSE),0))</f>
        <v>219.9</v>
      </c>
      <c r="F14" s="9" t="n">
        <v>0</v>
      </c>
      <c r="G14" s="10">
        <f>IF(OR(C14="",D14=""),"",D14*E14*(1-N(F14)))</f>
        <v>439.8</v>
      </c>
    </row>
    <row r="15">
      <c r="A15" s="6" t="n">
        <v>46464</v>
      </c>
      <c r="B15" s="4" t="inlineStr">
        <is>
          <t>Carla</t>
        </is>
      </c>
      <c r="C15" s="4" t="inlineStr">
        <is>
          <t>Boné</t>
        </is>
      </c>
      <c r="D15" s="7" t="n">
        <v>6</v>
      </c>
      <c r="E15" s="8">
        <f>IF(C15="","",IFERROR(VLOOKUP(C15,Cadastro!$A$5:$B$34,2,FALSE),0))</f>
        <v>39.9</v>
      </c>
      <c r="F15" s="9" t="n">
        <v>0.1</v>
      </c>
      <c r="G15" s="10">
        <f>IF(OR(C15="",D15=""),"",D15*E15*(1-N(F15)))</f>
        <v>215.45999999999998</v>
      </c>
    </row>
    <row r="16">
      <c r="A16" s="6" t="n">
        <v>46468</v>
      </c>
      <c r="B16" s="4" t="inlineStr">
        <is>
          <t>Ana</t>
        </is>
      </c>
      <c r="C16" s="4" t="inlineStr">
        <is>
          <t>Calça jeans</t>
        </is>
      </c>
      <c r="D16" s="7" t="n">
        <v>2</v>
      </c>
      <c r="E16" s="8">
        <f>IF(C16="","",IFERROR(VLOOKUP(C16,Cadastro!$A$5:$B$34,2,FALSE),0))</f>
        <v>139.9</v>
      </c>
      <c r="F16" s="9" t="n">
        <v>0</v>
      </c>
      <c r="G16" s="10">
        <f>IF(OR(C16="",D16=""),"",D16*E16*(1-N(F16)))</f>
        <v>279.8</v>
      </c>
    </row>
    <row r="17">
      <c r="A17" s="6" t="n"/>
      <c r="B17" s="4" t="n"/>
      <c r="C17" s="4" t="n"/>
      <c r="D17" s="7" t="n"/>
      <c r="E17" s="8" t="str">
        <f>IF(C17="","",IFERROR(VLOOKUP(C17,Cadastro!$A$5:$B$34,2,FALSE),0))</f>
        <v/>
      </c>
      <c r="F17" s="9" t="n"/>
      <c r="G17" s="10" t="str">
        <f>IF(OR(C17="",D17=""),"",D17*E17*(1-N(F17)))</f>
        <v/>
      </c>
    </row>
    <row r="18">
      <c r="A18" s="6" t="n"/>
      <c r="B18" s="4" t="n"/>
      <c r="C18" s="4" t="n"/>
      <c r="D18" s="7" t="n"/>
      <c r="E18" s="8" t="str">
        <f>IF(C18="","",IFERROR(VLOOKUP(C18,Cadastro!$A$5:$B$34,2,FALSE),0))</f>
        <v/>
      </c>
      <c r="F18" s="9" t="n"/>
      <c r="G18" s="10" t="str">
        <f>IF(OR(C18="",D18=""),"",D18*E18*(1-N(F18)))</f>
        <v/>
      </c>
    </row>
    <row r="19">
      <c r="A19" s="6" t="n"/>
      <c r="B19" s="4" t="n"/>
      <c r="C19" s="4" t="n"/>
      <c r="D19" s="7" t="n"/>
      <c r="E19" s="8" t="str">
        <f>IF(C19="","",IFERROR(VLOOKUP(C19,Cadastro!$A$5:$B$34,2,FALSE),0))</f>
        <v/>
      </c>
      <c r="F19" s="9" t="n"/>
      <c r="G19" s="10" t="str">
        <f>IF(OR(C19="",D19=""),"",D19*E19*(1-N(F19)))</f>
        <v/>
      </c>
    </row>
    <row r="20">
      <c r="A20" s="6" t="n"/>
      <c r="B20" s="4" t="n"/>
      <c r="C20" s="4" t="n"/>
      <c r="D20" s="7" t="n"/>
      <c r="E20" s="8" t="str">
        <f>IF(C20="","",IFERROR(VLOOKUP(C20,Cadastro!$A$5:$B$34,2,FALSE),0))</f>
        <v/>
      </c>
      <c r="F20" s="9" t="n"/>
      <c r="G20" s="10" t="str">
        <f>IF(OR(C20="",D20=""),"",D20*E20*(1-N(F20)))</f>
        <v/>
      </c>
    </row>
    <row r="21">
      <c r="A21" s="6" t="n"/>
      <c r="B21" s="4" t="n"/>
      <c r="C21" s="4" t="n"/>
      <c r="D21" s="7" t="n"/>
      <c r="E21" s="8" t="str">
        <f>IF(C21="","",IFERROR(VLOOKUP(C21,Cadastro!$A$5:$B$34,2,FALSE),0))</f>
        <v/>
      </c>
      <c r="F21" s="9" t="n"/>
      <c r="G21" s="10" t="str">
        <f>IF(OR(C21="",D21=""),"",D21*E21*(1-N(F21)))</f>
        <v/>
      </c>
    </row>
    <row r="22">
      <c r="A22" s="6" t="n"/>
      <c r="B22" s="4" t="n"/>
      <c r="C22" s="4" t="n"/>
      <c r="D22" s="7" t="n"/>
      <c r="E22" s="8" t="str">
        <f>IF(C22="","",IFERROR(VLOOKUP(C22,Cadastro!$A$5:$B$34,2,FALSE),0))</f>
        <v/>
      </c>
      <c r="F22" s="9" t="n"/>
      <c r="G22" s="10" t="str">
        <f>IF(OR(C22="",D22=""),"",D22*E22*(1-N(F22)))</f>
        <v/>
      </c>
    </row>
    <row r="23">
      <c r="A23" s="6" t="n"/>
      <c r="B23" s="4" t="n"/>
      <c r="C23" s="4" t="n"/>
      <c r="D23" s="7" t="n"/>
      <c r="E23" s="8" t="str">
        <f>IF(C23="","",IFERROR(VLOOKUP(C23,Cadastro!$A$5:$B$34,2,FALSE),0))</f>
        <v/>
      </c>
      <c r="F23" s="9" t="n"/>
      <c r="G23" s="10" t="str">
        <f>IF(OR(C23="",D23=""),"",D23*E23*(1-N(F23)))</f>
        <v/>
      </c>
    </row>
    <row r="24">
      <c r="A24" s="6" t="n"/>
      <c r="B24" s="4" t="n"/>
      <c r="C24" s="4" t="n"/>
      <c r="D24" s="7" t="n"/>
      <c r="E24" s="8" t="str">
        <f>IF(C24="","",IFERROR(VLOOKUP(C24,Cadastro!$A$5:$B$34,2,FALSE),0))</f>
        <v/>
      </c>
      <c r="F24" s="9" t="n"/>
      <c r="G24" s="10" t="str">
        <f>IF(OR(C24="",D24=""),"",D24*E24*(1-N(F24)))</f>
        <v/>
      </c>
    </row>
    <row r="25">
      <c r="A25" s="6" t="n"/>
      <c r="B25" s="4" t="n"/>
      <c r="C25" s="4" t="n"/>
      <c r="D25" s="7" t="n"/>
      <c r="E25" s="8" t="str">
        <f>IF(C25="","",IFERROR(VLOOKUP(C25,Cadastro!$A$5:$B$34,2,FALSE),0))</f>
        <v/>
      </c>
      <c r="F25" s="9" t="n"/>
      <c r="G25" s="10" t="str">
        <f>IF(OR(C25="",D25=""),"",D25*E25*(1-N(F25)))</f>
        <v/>
      </c>
    </row>
    <row r="26">
      <c r="A26" s="6" t="n"/>
      <c r="B26" s="4" t="n"/>
      <c r="C26" s="4" t="n"/>
      <c r="D26" s="7" t="n"/>
      <c r="E26" s="8" t="str">
        <f>IF(C26="","",IFERROR(VLOOKUP(C26,Cadastro!$A$5:$B$34,2,FALSE),0))</f>
        <v/>
      </c>
      <c r="F26" s="9" t="n"/>
      <c r="G26" s="10" t="str">
        <f>IF(OR(C26="",D26=""),"",D26*E26*(1-N(F26)))</f>
        <v/>
      </c>
    </row>
    <row r="27">
      <c r="A27" s="6" t="n"/>
      <c r="B27" s="4" t="n"/>
      <c r="C27" s="4" t="n"/>
      <c r="D27" s="7" t="n"/>
      <c r="E27" s="8" t="str">
        <f>IF(C27="","",IFERROR(VLOOKUP(C27,Cadastro!$A$5:$B$34,2,FALSE),0))</f>
        <v/>
      </c>
      <c r="F27" s="9" t="n"/>
      <c r="G27" s="10" t="str">
        <f>IF(OR(C27="",D27=""),"",D27*E27*(1-N(F27)))</f>
        <v/>
      </c>
    </row>
    <row r="28">
      <c r="A28" s="6" t="n"/>
      <c r="B28" s="4" t="n"/>
      <c r="C28" s="4" t="n"/>
      <c r="D28" s="7" t="n"/>
      <c r="E28" s="8" t="str">
        <f>IF(C28="","",IFERROR(VLOOKUP(C28,Cadastro!$A$5:$B$34,2,FALSE),0))</f>
        <v/>
      </c>
      <c r="F28" s="9" t="n"/>
      <c r="G28" s="10" t="str">
        <f>IF(OR(C28="",D28=""),"",D28*E28*(1-N(F28)))</f>
        <v/>
      </c>
    </row>
    <row r="29">
      <c r="A29" s="6" t="n"/>
      <c r="B29" s="4" t="n"/>
      <c r="C29" s="4" t="n"/>
      <c r="D29" s="7" t="n"/>
      <c r="E29" s="8" t="str">
        <f>IF(C29="","",IFERROR(VLOOKUP(C29,Cadastro!$A$5:$B$34,2,FALSE),0))</f>
        <v/>
      </c>
      <c r="F29" s="9" t="n"/>
      <c r="G29" s="10" t="str">
        <f>IF(OR(C29="",D29=""),"",D29*E29*(1-N(F29)))</f>
        <v/>
      </c>
    </row>
    <row r="30">
      <c r="A30" s="6" t="n"/>
      <c r="B30" s="4" t="n"/>
      <c r="C30" s="4" t="n"/>
      <c r="D30" s="7" t="n"/>
      <c r="E30" s="8" t="str">
        <f>IF(C30="","",IFERROR(VLOOKUP(C30,Cadastro!$A$5:$B$34,2,FALSE),0))</f>
        <v/>
      </c>
      <c r="F30" s="9" t="n"/>
      <c r="G30" s="10" t="str">
        <f>IF(OR(C30="",D30=""),"",D30*E30*(1-N(F30)))</f>
        <v/>
      </c>
    </row>
    <row r="31">
      <c r="A31" s="6" t="n"/>
      <c r="B31" s="4" t="n"/>
      <c r="C31" s="4" t="n"/>
      <c r="D31" s="7" t="n"/>
      <c r="E31" s="8" t="str">
        <f>IF(C31="","",IFERROR(VLOOKUP(C31,Cadastro!$A$5:$B$34,2,FALSE),0))</f>
        <v/>
      </c>
      <c r="F31" s="9" t="n"/>
      <c r="G31" s="10" t="str">
        <f>IF(OR(C31="",D31=""),"",D31*E31*(1-N(F31)))</f>
        <v/>
      </c>
    </row>
    <row r="32">
      <c r="A32" s="6" t="n"/>
      <c r="B32" s="4" t="n"/>
      <c r="C32" s="4" t="n"/>
      <c r="D32" s="7" t="n"/>
      <c r="E32" s="8" t="str">
        <f>IF(C32="","",IFERROR(VLOOKUP(C32,Cadastro!$A$5:$B$34,2,FALSE),0))</f>
        <v/>
      </c>
      <c r="F32" s="9" t="n"/>
      <c r="G32" s="10" t="str">
        <f>IF(OR(C32="",D32=""),"",D32*E32*(1-N(F32)))</f>
        <v/>
      </c>
    </row>
    <row r="33">
      <c r="A33" s="6" t="n"/>
      <c r="B33" s="4" t="n"/>
      <c r="C33" s="4" t="n"/>
      <c r="D33" s="7" t="n"/>
      <c r="E33" s="8" t="str">
        <f>IF(C33="","",IFERROR(VLOOKUP(C33,Cadastro!$A$5:$B$34,2,FALSE),0))</f>
        <v/>
      </c>
      <c r="F33" s="9" t="n"/>
      <c r="G33" s="10" t="str">
        <f>IF(OR(C33="",D33=""),"",D33*E33*(1-N(F33)))</f>
        <v/>
      </c>
    </row>
    <row r="34">
      <c r="A34" s="6" t="n"/>
      <c r="B34" s="4" t="n"/>
      <c r="C34" s="4" t="n"/>
      <c r="D34" s="7" t="n"/>
      <c r="E34" s="8" t="str">
        <f>IF(C34="","",IFERROR(VLOOKUP(C34,Cadastro!$A$5:$B$34,2,FALSE),0))</f>
        <v/>
      </c>
      <c r="F34" s="9" t="n"/>
      <c r="G34" s="10" t="str">
        <f>IF(OR(C34="",D34=""),"",D34*E34*(1-N(F34)))</f>
        <v/>
      </c>
    </row>
    <row r="35">
      <c r="A35" s="6" t="n"/>
      <c r="B35" s="4" t="n"/>
      <c r="C35" s="4" t="n"/>
      <c r="D35" s="7" t="n"/>
      <c r="E35" s="8" t="str">
        <f>IF(C35="","",IFERROR(VLOOKUP(C35,Cadastro!$A$5:$B$34,2,FALSE),0))</f>
        <v/>
      </c>
      <c r="F35" s="9" t="n"/>
      <c r="G35" s="10" t="str">
        <f>IF(OR(C35="",D35=""),"",D35*E35*(1-N(F35)))</f>
        <v/>
      </c>
    </row>
    <row r="36">
      <c r="A36" s="6" t="n"/>
      <c r="B36" s="4" t="n"/>
      <c r="C36" s="4" t="n"/>
      <c r="D36" s="7" t="n"/>
      <c r="E36" s="8" t="str">
        <f>IF(C36="","",IFERROR(VLOOKUP(C36,Cadastro!$A$5:$B$34,2,FALSE),0))</f>
        <v/>
      </c>
      <c r="F36" s="9" t="n"/>
      <c r="G36" s="10" t="str">
        <f>IF(OR(C36="",D36=""),"",D36*E36*(1-N(F36)))</f>
        <v/>
      </c>
    </row>
    <row r="37">
      <c r="A37" s="6" t="n"/>
      <c r="B37" s="4" t="n"/>
      <c r="C37" s="4" t="n"/>
      <c r="D37" s="7" t="n"/>
      <c r="E37" s="8" t="str">
        <f>IF(C37="","",IFERROR(VLOOKUP(C37,Cadastro!$A$5:$B$34,2,FALSE),0))</f>
        <v/>
      </c>
      <c r="F37" s="9" t="n"/>
      <c r="G37" s="10" t="str">
        <f>IF(OR(C37="",D37=""),"",D37*E37*(1-N(F37)))</f>
        <v/>
      </c>
    </row>
    <row r="38">
      <c r="A38" s="6" t="n"/>
      <c r="B38" s="4" t="n"/>
      <c r="C38" s="4" t="n"/>
      <c r="D38" s="7" t="n"/>
      <c r="E38" s="8" t="str">
        <f>IF(C38="","",IFERROR(VLOOKUP(C38,Cadastro!$A$5:$B$34,2,FALSE),0))</f>
        <v/>
      </c>
      <c r="F38" s="9" t="n"/>
      <c r="G38" s="10" t="str">
        <f>IF(OR(C38="",D38=""),"",D38*E38*(1-N(F38)))</f>
        <v/>
      </c>
    </row>
    <row r="39">
      <c r="A39" s="6" t="n"/>
      <c r="B39" s="4" t="n"/>
      <c r="C39" s="4" t="n"/>
      <c r="D39" s="7" t="n"/>
      <c r="E39" s="8" t="str">
        <f>IF(C39="","",IFERROR(VLOOKUP(C39,Cadastro!$A$5:$B$34,2,FALSE),0))</f>
        <v/>
      </c>
      <c r="F39" s="9" t="n"/>
      <c r="G39" s="10" t="str">
        <f>IF(OR(C39="",D39=""),"",D39*E39*(1-N(F39)))</f>
        <v/>
      </c>
    </row>
    <row r="40">
      <c r="A40" s="6" t="n"/>
      <c r="B40" s="4" t="n"/>
      <c r="C40" s="4" t="n"/>
      <c r="D40" s="7" t="n"/>
      <c r="E40" s="8" t="str">
        <f>IF(C40="","",IFERROR(VLOOKUP(C40,Cadastro!$A$5:$B$34,2,FALSE),0))</f>
        <v/>
      </c>
      <c r="F40" s="9" t="n"/>
      <c r="G40" s="10" t="str">
        <f>IF(OR(C40="",D40=""),"",D40*E40*(1-N(F40)))</f>
        <v/>
      </c>
    </row>
    <row r="41">
      <c r="A41" s="6" t="n"/>
      <c r="B41" s="4" t="n"/>
      <c r="C41" s="4" t="n"/>
      <c r="D41" s="7" t="n"/>
      <c r="E41" s="8" t="str">
        <f>IF(C41="","",IFERROR(VLOOKUP(C41,Cadastro!$A$5:$B$34,2,FALSE),0))</f>
        <v/>
      </c>
      <c r="F41" s="9" t="n"/>
      <c r="G41" s="10" t="str">
        <f>IF(OR(C41="",D41=""),"",D41*E41*(1-N(F41)))</f>
        <v/>
      </c>
    </row>
    <row r="42">
      <c r="A42" s="6" t="n"/>
      <c r="B42" s="4" t="n"/>
      <c r="C42" s="4" t="n"/>
      <c r="D42" s="7" t="n"/>
      <c r="E42" s="8" t="str">
        <f>IF(C42="","",IFERROR(VLOOKUP(C42,Cadastro!$A$5:$B$34,2,FALSE),0))</f>
        <v/>
      </c>
      <c r="F42" s="9" t="n"/>
      <c r="G42" s="10" t="str">
        <f>IF(OR(C42="",D42=""),"",D42*E42*(1-N(F42)))</f>
        <v/>
      </c>
    </row>
    <row r="43">
      <c r="A43" s="6" t="n"/>
      <c r="B43" s="4" t="n"/>
      <c r="C43" s="4" t="n"/>
      <c r="D43" s="7" t="n"/>
      <c r="E43" s="8" t="str">
        <f>IF(C43="","",IFERROR(VLOOKUP(C43,Cadastro!$A$5:$B$34,2,FALSE),0))</f>
        <v/>
      </c>
      <c r="F43" s="9" t="n"/>
      <c r="G43" s="10" t="str">
        <f>IF(OR(C43="",D43=""),"",D43*E43*(1-N(F43)))</f>
        <v/>
      </c>
    </row>
    <row r="44">
      <c r="A44" s="6" t="n"/>
      <c r="B44" s="4" t="n"/>
      <c r="C44" s="4" t="n"/>
      <c r="D44" s="7" t="n"/>
      <c r="E44" s="8" t="str">
        <f>IF(C44="","",IFERROR(VLOOKUP(C44,Cadastro!$A$5:$B$34,2,FALSE),0))</f>
        <v/>
      </c>
      <c r="F44" s="9" t="n"/>
      <c r="G44" s="10" t="str">
        <f>IF(OR(C44="",D44=""),"",D44*E44*(1-N(F44)))</f>
        <v/>
      </c>
    </row>
    <row r="45">
      <c r="A45" s="6" t="n"/>
      <c r="B45" s="4" t="n"/>
      <c r="C45" s="4" t="n"/>
      <c r="D45" s="7" t="n"/>
      <c r="E45" s="8" t="str">
        <f>IF(C45="","",IFERROR(VLOOKUP(C45,Cadastro!$A$5:$B$34,2,FALSE),0))</f>
        <v/>
      </c>
      <c r="F45" s="9" t="n"/>
      <c r="G45" s="10" t="str">
        <f>IF(OR(C45="",D45=""),"",D45*E45*(1-N(F45)))</f>
        <v/>
      </c>
    </row>
    <row r="46">
      <c r="A46" s="6" t="n"/>
      <c r="B46" s="4" t="n"/>
      <c r="C46" s="4" t="n"/>
      <c r="D46" s="7" t="n"/>
      <c r="E46" s="8" t="str">
        <f>IF(C46="","",IFERROR(VLOOKUP(C46,Cadastro!$A$5:$B$34,2,FALSE),0))</f>
        <v/>
      </c>
      <c r="F46" s="9" t="n"/>
      <c r="G46" s="10" t="str">
        <f>IF(OR(C46="",D46=""),"",D46*E46*(1-N(F46)))</f>
        <v/>
      </c>
    </row>
    <row r="47">
      <c r="A47" s="6" t="n"/>
      <c r="B47" s="4" t="n"/>
      <c r="C47" s="4" t="n"/>
      <c r="D47" s="7" t="n"/>
      <c r="E47" s="8" t="str">
        <f>IF(C47="","",IFERROR(VLOOKUP(C47,Cadastro!$A$5:$B$34,2,FALSE),0))</f>
        <v/>
      </c>
      <c r="F47" s="9" t="n"/>
      <c r="G47" s="10" t="str">
        <f>IF(OR(C47="",D47=""),"",D47*E47*(1-N(F47)))</f>
        <v/>
      </c>
    </row>
    <row r="48">
      <c r="A48" s="6" t="n"/>
      <c r="B48" s="4" t="n"/>
      <c r="C48" s="4" t="n"/>
      <c r="D48" s="7" t="n"/>
      <c r="E48" s="8" t="str">
        <f>IF(C48="","",IFERROR(VLOOKUP(C48,Cadastro!$A$5:$B$34,2,FALSE),0))</f>
        <v/>
      </c>
      <c r="F48" s="9" t="n"/>
      <c r="G48" s="10" t="str">
        <f>IF(OR(C48="",D48=""),"",D48*E48*(1-N(F48)))</f>
        <v/>
      </c>
    </row>
    <row r="49">
      <c r="A49" s="6" t="n"/>
      <c r="B49" s="4" t="n"/>
      <c r="C49" s="4" t="n"/>
      <c r="D49" s="7" t="n"/>
      <c r="E49" s="8" t="str">
        <f>IF(C49="","",IFERROR(VLOOKUP(C49,Cadastro!$A$5:$B$34,2,FALSE),0))</f>
        <v/>
      </c>
      <c r="F49" s="9" t="n"/>
      <c r="G49" s="10" t="str">
        <f>IF(OR(C49="",D49=""),"",D49*E49*(1-N(F49)))</f>
        <v/>
      </c>
    </row>
    <row r="50">
      <c r="A50" s="6" t="n"/>
      <c r="B50" s="4" t="n"/>
      <c r="C50" s="4" t="n"/>
      <c r="D50" s="7" t="n"/>
      <c r="E50" s="8" t="str">
        <f>IF(C50="","",IFERROR(VLOOKUP(C50,Cadastro!$A$5:$B$34,2,FALSE),0))</f>
        <v/>
      </c>
      <c r="F50" s="9" t="n"/>
      <c r="G50" s="10" t="str">
        <f>IF(OR(C50="",D50=""),"",D50*E50*(1-N(F50)))</f>
        <v/>
      </c>
    </row>
    <row r="51">
      <c r="A51" s="6" t="n"/>
      <c r="B51" s="4" t="n"/>
      <c r="C51" s="4" t="n"/>
      <c r="D51" s="7" t="n"/>
      <c r="E51" s="8" t="str">
        <f>IF(C51="","",IFERROR(VLOOKUP(C51,Cadastro!$A$5:$B$34,2,FALSE),0))</f>
        <v/>
      </c>
      <c r="F51" s="9" t="n"/>
      <c r="G51" s="10" t="str">
        <f>IF(OR(C51="",D51=""),"",D51*E51*(1-N(F51)))</f>
        <v/>
      </c>
    </row>
    <row r="52">
      <c r="A52" s="6" t="n"/>
      <c r="B52" s="4" t="n"/>
      <c r="C52" s="4" t="n"/>
      <c r="D52" s="7" t="n"/>
      <c r="E52" s="8" t="str">
        <f>IF(C52="","",IFERROR(VLOOKUP(C52,Cadastro!$A$5:$B$34,2,FALSE),0))</f>
        <v/>
      </c>
      <c r="F52" s="9" t="n"/>
      <c r="G52" s="10" t="str">
        <f>IF(OR(C52="",D52=""),"",D52*E52*(1-N(F52)))</f>
        <v/>
      </c>
    </row>
    <row r="53">
      <c r="A53" s="6" t="n"/>
      <c r="B53" s="4" t="n"/>
      <c r="C53" s="4" t="n"/>
      <c r="D53" s="7" t="n"/>
      <c r="E53" s="8" t="str">
        <f>IF(C53="","",IFERROR(VLOOKUP(C53,Cadastro!$A$5:$B$34,2,FALSE),0))</f>
        <v/>
      </c>
      <c r="F53" s="9" t="n"/>
      <c r="G53" s="10" t="str">
        <f>IF(OR(C53="",D53=""),"",D53*E53*(1-N(F53)))</f>
        <v/>
      </c>
    </row>
    <row r="54">
      <c r="A54" s="6" t="n"/>
      <c r="B54" s="4" t="n"/>
      <c r="C54" s="4" t="n"/>
      <c r="D54" s="7" t="n"/>
      <c r="E54" s="8" t="str">
        <f>IF(C54="","",IFERROR(VLOOKUP(C54,Cadastro!$A$5:$B$34,2,FALSE),0))</f>
        <v/>
      </c>
      <c r="F54" s="9" t="n"/>
      <c r="G54" s="10" t="str">
        <f>IF(OR(C54="",D54=""),"",D54*E54*(1-N(F54)))</f>
        <v/>
      </c>
    </row>
    <row r="55">
      <c r="A55" s="6" t="n"/>
      <c r="B55" s="4" t="n"/>
      <c r="C55" s="4" t="n"/>
      <c r="D55" s="7" t="n"/>
      <c r="E55" s="8" t="str">
        <f>IF(C55="","",IFERROR(VLOOKUP(C55,Cadastro!$A$5:$B$34,2,FALSE),0))</f>
        <v/>
      </c>
      <c r="F55" s="9" t="n"/>
      <c r="G55" s="10" t="str">
        <f>IF(OR(C55="",D55=""),"",D55*E55*(1-N(F55)))</f>
        <v/>
      </c>
    </row>
    <row r="56">
      <c r="A56" s="6" t="n"/>
      <c r="B56" s="4" t="n"/>
      <c r="C56" s="4" t="n"/>
      <c r="D56" s="7" t="n"/>
      <c r="E56" s="8" t="str">
        <f>IF(C56="","",IFERROR(VLOOKUP(C56,Cadastro!$A$5:$B$34,2,FALSE),0))</f>
        <v/>
      </c>
      <c r="F56" s="9" t="n"/>
      <c r="G56" s="10" t="str">
        <f>IF(OR(C56="",D56=""),"",D56*E56*(1-N(F56)))</f>
        <v/>
      </c>
    </row>
    <row r="57">
      <c r="A57" s="6" t="n"/>
      <c r="B57" s="4" t="n"/>
      <c r="C57" s="4" t="n"/>
      <c r="D57" s="7" t="n"/>
      <c r="E57" s="8" t="str">
        <f>IF(C57="","",IFERROR(VLOOKUP(C57,Cadastro!$A$5:$B$34,2,FALSE),0))</f>
        <v/>
      </c>
      <c r="F57" s="9" t="n"/>
      <c r="G57" s="10" t="str">
        <f>IF(OR(C57="",D57=""),"",D57*E57*(1-N(F57)))</f>
        <v/>
      </c>
    </row>
    <row r="58">
      <c r="A58" s="6" t="n"/>
      <c r="B58" s="4" t="n"/>
      <c r="C58" s="4" t="n"/>
      <c r="D58" s="7" t="n"/>
      <c r="E58" s="8" t="str">
        <f>IF(C58="","",IFERROR(VLOOKUP(C58,Cadastro!$A$5:$B$34,2,FALSE),0))</f>
        <v/>
      </c>
      <c r="F58" s="9" t="n"/>
      <c r="G58" s="10" t="str">
        <f>IF(OR(C58="",D58=""),"",D58*E58*(1-N(F58)))</f>
        <v/>
      </c>
    </row>
    <row r="59">
      <c r="A59" s="6" t="n"/>
      <c r="B59" s="4" t="n"/>
      <c r="C59" s="4" t="n"/>
      <c r="D59" s="7" t="n"/>
      <c r="E59" s="8" t="str">
        <f>IF(C59="","",IFERROR(VLOOKUP(C59,Cadastro!$A$5:$B$34,2,FALSE),0))</f>
        <v/>
      </c>
      <c r="F59" s="9" t="n"/>
      <c r="G59" s="10" t="str">
        <f>IF(OR(C59="",D59=""),"",D59*E59*(1-N(F59)))</f>
        <v/>
      </c>
    </row>
    <row r="60">
      <c r="A60" s="6" t="n"/>
      <c r="B60" s="4" t="n"/>
      <c r="C60" s="4" t="n"/>
      <c r="D60" s="7" t="n"/>
      <c r="E60" s="8" t="str">
        <f>IF(C60="","",IFERROR(VLOOKUP(C60,Cadastro!$A$5:$B$34,2,FALSE),0))</f>
        <v/>
      </c>
      <c r="F60" s="9" t="n"/>
      <c r="G60" s="10" t="str">
        <f>IF(OR(C60="",D60=""),"",D60*E60*(1-N(F60)))</f>
        <v/>
      </c>
    </row>
    <row r="61">
      <c r="A61" s="6" t="n"/>
      <c r="B61" s="4" t="n"/>
      <c r="C61" s="4" t="n"/>
      <c r="D61" s="7" t="n"/>
      <c r="E61" s="8" t="str">
        <f>IF(C61="","",IFERROR(VLOOKUP(C61,Cadastro!$A$5:$B$34,2,FALSE),0))</f>
        <v/>
      </c>
      <c r="F61" s="9" t="n"/>
      <c r="G61" s="10" t="str">
        <f>IF(OR(C61="",D61=""),"",D61*E61*(1-N(F61)))</f>
        <v/>
      </c>
    </row>
    <row r="62">
      <c r="A62" s="6" t="n"/>
      <c r="B62" s="4" t="n"/>
      <c r="C62" s="4" t="n"/>
      <c r="D62" s="7" t="n"/>
      <c r="E62" s="8" t="str">
        <f>IF(C62="","",IFERROR(VLOOKUP(C62,Cadastro!$A$5:$B$34,2,FALSE),0))</f>
        <v/>
      </c>
      <c r="F62" s="9" t="n"/>
      <c r="G62" s="10" t="str">
        <f>IF(OR(C62="",D62=""),"",D62*E62*(1-N(F62)))</f>
        <v/>
      </c>
    </row>
    <row r="63">
      <c r="A63" s="6" t="n"/>
      <c r="B63" s="4" t="n"/>
      <c r="C63" s="4" t="n"/>
      <c r="D63" s="7" t="n"/>
      <c r="E63" s="8" t="str">
        <f>IF(C63="","",IFERROR(VLOOKUP(C63,Cadastro!$A$5:$B$34,2,FALSE),0))</f>
        <v/>
      </c>
      <c r="F63" s="9" t="n"/>
      <c r="G63" s="10" t="str">
        <f>IF(OR(C63="",D63=""),"",D63*E63*(1-N(F63)))</f>
        <v/>
      </c>
    </row>
    <row r="64">
      <c r="A64" s="6" t="n"/>
      <c r="B64" s="4" t="n"/>
      <c r="C64" s="4" t="n"/>
      <c r="D64" s="7" t="n"/>
      <c r="E64" s="8" t="str">
        <f>IF(C64="","",IFERROR(VLOOKUP(C64,Cadastro!$A$5:$B$34,2,FALSE),0))</f>
        <v/>
      </c>
      <c r="F64" s="9" t="n"/>
      <c r="G64" s="10" t="str">
        <f>IF(OR(C64="",D64=""),"",D64*E64*(1-N(F64)))</f>
        <v/>
      </c>
    </row>
    <row r="65">
      <c r="A65" s="6" t="n"/>
      <c r="B65" s="4" t="n"/>
      <c r="C65" s="4" t="n"/>
      <c r="D65" s="7" t="n"/>
      <c r="E65" s="8" t="str">
        <f>IF(C65="","",IFERROR(VLOOKUP(C65,Cadastro!$A$5:$B$34,2,FALSE),0))</f>
        <v/>
      </c>
      <c r="F65" s="9" t="n"/>
      <c r="G65" s="10" t="str">
        <f>IF(OR(C65="",D65=""),"",D65*E65*(1-N(F65)))</f>
        <v/>
      </c>
    </row>
    <row r="66">
      <c r="A66" s="6" t="n"/>
      <c r="B66" s="4" t="n"/>
      <c r="C66" s="4" t="n"/>
      <c r="D66" s="7" t="n"/>
      <c r="E66" s="8" t="str">
        <f>IF(C66="","",IFERROR(VLOOKUP(C66,Cadastro!$A$5:$B$34,2,FALSE),0))</f>
        <v/>
      </c>
      <c r="F66" s="9" t="n"/>
      <c r="G66" s="10" t="str">
        <f>IF(OR(C66="",D66=""),"",D66*E66*(1-N(F66)))</f>
        <v/>
      </c>
    </row>
    <row r="67">
      <c r="A67" s="6" t="n"/>
      <c r="B67" s="4" t="n"/>
      <c r="C67" s="4" t="n"/>
      <c r="D67" s="7" t="n"/>
      <c r="E67" s="8" t="str">
        <f>IF(C67="","",IFERROR(VLOOKUP(C67,Cadastro!$A$5:$B$34,2,FALSE),0))</f>
        <v/>
      </c>
      <c r="F67" s="9" t="n"/>
      <c r="G67" s="10" t="str">
        <f>IF(OR(C67="",D67=""),"",D67*E67*(1-N(F67)))</f>
        <v/>
      </c>
    </row>
    <row r="68">
      <c r="A68" s="6" t="n"/>
      <c r="B68" s="4" t="n"/>
      <c r="C68" s="4" t="n"/>
      <c r="D68" s="7" t="n"/>
      <c r="E68" s="8" t="str">
        <f>IF(C68="","",IFERROR(VLOOKUP(C68,Cadastro!$A$5:$B$34,2,FALSE),0))</f>
        <v/>
      </c>
      <c r="F68" s="9" t="n"/>
      <c r="G68" s="10" t="str">
        <f>IF(OR(C68="",D68=""),"",D68*E68*(1-N(F68)))</f>
        <v/>
      </c>
    </row>
    <row r="69">
      <c r="A69" s="6" t="n"/>
      <c r="B69" s="4" t="n"/>
      <c r="C69" s="4" t="n"/>
      <c r="D69" s="7" t="n"/>
      <c r="E69" s="8" t="str">
        <f>IF(C69="","",IFERROR(VLOOKUP(C69,Cadastro!$A$5:$B$34,2,FALSE),0))</f>
        <v/>
      </c>
      <c r="F69" s="9" t="n"/>
      <c r="G69" s="10" t="str">
        <f>IF(OR(C69="",D69=""),"",D69*E69*(1-N(F69)))</f>
        <v/>
      </c>
    </row>
    <row r="70">
      <c r="A70" s="6" t="n"/>
      <c r="B70" s="4" t="n"/>
      <c r="C70" s="4" t="n"/>
      <c r="D70" s="7" t="n"/>
      <c r="E70" s="8" t="str">
        <f>IF(C70="","",IFERROR(VLOOKUP(C70,Cadastro!$A$5:$B$34,2,FALSE),0))</f>
        <v/>
      </c>
      <c r="F70" s="9" t="n"/>
      <c r="G70" s="10" t="str">
        <f>IF(OR(C70="",D70=""),"",D70*E70*(1-N(F70)))</f>
        <v/>
      </c>
    </row>
    <row r="71">
      <c r="A71" s="6" t="n"/>
      <c r="B71" s="4" t="n"/>
      <c r="C71" s="4" t="n"/>
      <c r="D71" s="7" t="n"/>
      <c r="E71" s="8" t="str">
        <f>IF(C71="","",IFERROR(VLOOKUP(C71,Cadastro!$A$5:$B$34,2,FALSE),0))</f>
        <v/>
      </c>
      <c r="F71" s="9" t="n"/>
      <c r="G71" s="10" t="str">
        <f>IF(OR(C71="",D71=""),"",D71*E71*(1-N(F71)))</f>
        <v/>
      </c>
    </row>
    <row r="72">
      <c r="A72" s="6" t="n"/>
      <c r="B72" s="4" t="n"/>
      <c r="C72" s="4" t="n"/>
      <c r="D72" s="7" t="n"/>
      <c r="E72" s="8" t="str">
        <f>IF(C72="","",IFERROR(VLOOKUP(C72,Cadastro!$A$5:$B$34,2,FALSE),0))</f>
        <v/>
      </c>
      <c r="F72" s="9" t="n"/>
      <c r="G72" s="10" t="str">
        <f>IF(OR(C72="",D72=""),"",D72*E72*(1-N(F72)))</f>
        <v/>
      </c>
    </row>
    <row r="73">
      <c r="A73" s="6" t="n"/>
      <c r="B73" s="4" t="n"/>
      <c r="C73" s="4" t="n"/>
      <c r="D73" s="7" t="n"/>
      <c r="E73" s="8" t="str">
        <f>IF(C73="","",IFERROR(VLOOKUP(C73,Cadastro!$A$5:$B$34,2,FALSE),0))</f>
        <v/>
      </c>
      <c r="F73" s="9" t="n"/>
      <c r="G73" s="10" t="str">
        <f>IF(OR(C73="",D73=""),"",D73*E73*(1-N(F73)))</f>
        <v/>
      </c>
    </row>
    <row r="74">
      <c r="A74" s="6" t="n"/>
      <c r="B74" s="4" t="n"/>
      <c r="C74" s="4" t="n"/>
      <c r="D74" s="7" t="n"/>
      <c r="E74" s="8" t="str">
        <f>IF(C74="","",IFERROR(VLOOKUP(C74,Cadastro!$A$5:$B$34,2,FALSE),0))</f>
        <v/>
      </c>
      <c r="F74" s="9" t="n"/>
      <c r="G74" s="10" t="str">
        <f>IF(OR(C74="",D74=""),"",D74*E74*(1-N(F74)))</f>
        <v/>
      </c>
    </row>
    <row r="75">
      <c r="A75" s="6" t="n"/>
      <c r="B75" s="4" t="n"/>
      <c r="C75" s="4" t="n"/>
      <c r="D75" s="7" t="n"/>
      <c r="E75" s="8" t="str">
        <f>IF(C75="","",IFERROR(VLOOKUP(C75,Cadastro!$A$5:$B$34,2,FALSE),0))</f>
        <v/>
      </c>
      <c r="F75" s="9" t="n"/>
      <c r="G75" s="10" t="str">
        <f>IF(OR(C75="",D75=""),"",D75*E75*(1-N(F75)))</f>
        <v/>
      </c>
    </row>
    <row r="76">
      <c r="A76" s="6" t="n"/>
      <c r="B76" s="4" t="n"/>
      <c r="C76" s="4" t="n"/>
      <c r="D76" s="7" t="n"/>
      <c r="E76" s="8" t="str">
        <f>IF(C76="","",IFERROR(VLOOKUP(C76,Cadastro!$A$5:$B$34,2,FALSE),0))</f>
        <v/>
      </c>
      <c r="F76" s="9" t="n"/>
      <c r="G76" s="10" t="str">
        <f>IF(OR(C76="",D76=""),"",D76*E76*(1-N(F76)))</f>
        <v/>
      </c>
    </row>
    <row r="77">
      <c r="A77" s="6" t="n"/>
      <c r="B77" s="4" t="n"/>
      <c r="C77" s="4" t="n"/>
      <c r="D77" s="7" t="n"/>
      <c r="E77" s="8" t="str">
        <f>IF(C77="","",IFERROR(VLOOKUP(C77,Cadastro!$A$5:$B$34,2,FALSE),0))</f>
        <v/>
      </c>
      <c r="F77" s="9" t="n"/>
      <c r="G77" s="10" t="str">
        <f>IF(OR(C77="",D77=""),"",D77*E77*(1-N(F77)))</f>
        <v/>
      </c>
    </row>
    <row r="78">
      <c r="A78" s="6" t="n"/>
      <c r="B78" s="4" t="n"/>
      <c r="C78" s="4" t="n"/>
      <c r="D78" s="7" t="n"/>
      <c r="E78" s="8" t="str">
        <f>IF(C78="","",IFERROR(VLOOKUP(C78,Cadastro!$A$5:$B$34,2,FALSE),0))</f>
        <v/>
      </c>
      <c r="F78" s="9" t="n"/>
      <c r="G78" s="10" t="str">
        <f>IF(OR(C78="",D78=""),"",D78*E78*(1-N(F78)))</f>
        <v/>
      </c>
    </row>
    <row r="79">
      <c r="A79" s="6" t="n"/>
      <c r="B79" s="4" t="n"/>
      <c r="C79" s="4" t="n"/>
      <c r="D79" s="7" t="n"/>
      <c r="E79" s="8" t="str">
        <f>IF(C79="","",IFERROR(VLOOKUP(C79,Cadastro!$A$5:$B$34,2,FALSE),0))</f>
        <v/>
      </c>
      <c r="F79" s="9" t="n"/>
      <c r="G79" s="10" t="str">
        <f>IF(OR(C79="",D79=""),"",D79*E79*(1-N(F79)))</f>
        <v/>
      </c>
    </row>
    <row r="80">
      <c r="A80" s="6" t="n"/>
      <c r="B80" s="4" t="n"/>
      <c r="C80" s="4" t="n"/>
      <c r="D80" s="7" t="n"/>
      <c r="E80" s="8" t="str">
        <f>IF(C80="","",IFERROR(VLOOKUP(C80,Cadastro!$A$5:$B$34,2,FALSE),0))</f>
        <v/>
      </c>
      <c r="F80" s="9" t="n"/>
      <c r="G80" s="10" t="str">
        <f>IF(OR(C80="",D80=""),"",D80*E80*(1-N(F80)))</f>
        <v/>
      </c>
    </row>
    <row r="81">
      <c r="A81" s="6" t="n"/>
      <c r="B81" s="4" t="n"/>
      <c r="C81" s="4" t="n"/>
      <c r="D81" s="7" t="n"/>
      <c r="E81" s="8" t="str">
        <f>IF(C81="","",IFERROR(VLOOKUP(C81,Cadastro!$A$5:$B$34,2,FALSE),0))</f>
        <v/>
      </c>
      <c r="F81" s="9" t="n"/>
      <c r="G81" s="10" t="str">
        <f>IF(OR(C81="",D81=""),"",D81*E81*(1-N(F81)))</f>
        <v/>
      </c>
    </row>
    <row r="82">
      <c r="A82" s="6" t="n"/>
      <c r="B82" s="4" t="n"/>
      <c r="C82" s="4" t="n"/>
      <c r="D82" s="7" t="n"/>
      <c r="E82" s="8" t="str">
        <f>IF(C82="","",IFERROR(VLOOKUP(C82,Cadastro!$A$5:$B$34,2,FALSE),0))</f>
        <v/>
      </c>
      <c r="F82" s="9" t="n"/>
      <c r="G82" s="10" t="str">
        <f>IF(OR(C82="",D82=""),"",D82*E82*(1-N(F82)))</f>
        <v/>
      </c>
    </row>
    <row r="83">
      <c r="A83" s="6" t="n"/>
      <c r="B83" s="4" t="n"/>
      <c r="C83" s="4" t="n"/>
      <c r="D83" s="7" t="n"/>
      <c r="E83" s="8" t="str">
        <f>IF(C83="","",IFERROR(VLOOKUP(C83,Cadastro!$A$5:$B$34,2,FALSE),0))</f>
        <v/>
      </c>
      <c r="F83" s="9" t="n"/>
      <c r="G83" s="10" t="str">
        <f>IF(OR(C83="",D83=""),"",D83*E83*(1-N(F83)))</f>
        <v/>
      </c>
    </row>
    <row r="84">
      <c r="A84" s="6" t="n"/>
      <c r="B84" s="4" t="n"/>
      <c r="C84" s="4" t="n"/>
      <c r="D84" s="7" t="n"/>
      <c r="E84" s="8" t="str">
        <f>IF(C84="","",IFERROR(VLOOKUP(C84,Cadastro!$A$5:$B$34,2,FALSE),0))</f>
        <v/>
      </c>
      <c r="F84" s="9" t="n"/>
      <c r="G84" s="10" t="str">
        <f>IF(OR(C84="",D84=""),"",D84*E84*(1-N(F84)))</f>
        <v/>
      </c>
    </row>
    <row r="85">
      <c r="A85" s="6" t="n"/>
      <c r="B85" s="4" t="n"/>
      <c r="C85" s="4" t="n"/>
      <c r="D85" s="7" t="n"/>
      <c r="E85" s="8" t="str">
        <f>IF(C85="","",IFERROR(VLOOKUP(C85,Cadastro!$A$5:$B$34,2,FALSE),0))</f>
        <v/>
      </c>
      <c r="F85" s="9" t="n"/>
      <c r="G85" s="10" t="str">
        <f>IF(OR(C85="",D85=""),"",D85*E85*(1-N(F85)))</f>
        <v/>
      </c>
    </row>
    <row r="86">
      <c r="A86" s="6" t="n"/>
      <c r="B86" s="4" t="n"/>
      <c r="C86" s="4" t="n"/>
      <c r="D86" s="7" t="n"/>
      <c r="E86" s="8" t="str">
        <f>IF(C86="","",IFERROR(VLOOKUP(C86,Cadastro!$A$5:$B$34,2,FALSE),0))</f>
        <v/>
      </c>
      <c r="F86" s="9" t="n"/>
      <c r="G86" s="10" t="str">
        <f>IF(OR(C86="",D86=""),"",D86*E86*(1-N(F86)))</f>
        <v/>
      </c>
    </row>
    <row r="87">
      <c r="A87" s="6" t="n"/>
      <c r="B87" s="4" t="n"/>
      <c r="C87" s="4" t="n"/>
      <c r="D87" s="7" t="n"/>
      <c r="E87" s="8" t="str">
        <f>IF(C87="","",IFERROR(VLOOKUP(C87,Cadastro!$A$5:$B$34,2,FALSE),0))</f>
        <v/>
      </c>
      <c r="F87" s="9" t="n"/>
      <c r="G87" s="10" t="str">
        <f>IF(OR(C87="",D87=""),"",D87*E87*(1-N(F87)))</f>
        <v/>
      </c>
    </row>
    <row r="88">
      <c r="A88" s="6" t="n"/>
      <c r="B88" s="4" t="n"/>
      <c r="C88" s="4" t="n"/>
      <c r="D88" s="7" t="n"/>
      <c r="E88" s="8" t="str">
        <f>IF(C88="","",IFERROR(VLOOKUP(C88,Cadastro!$A$5:$B$34,2,FALSE),0))</f>
        <v/>
      </c>
      <c r="F88" s="9" t="n"/>
      <c r="G88" s="10" t="str">
        <f>IF(OR(C88="",D88=""),"",D88*E88*(1-N(F88)))</f>
        <v/>
      </c>
    </row>
    <row r="89">
      <c r="A89" s="6" t="n"/>
      <c r="B89" s="4" t="n"/>
      <c r="C89" s="4" t="n"/>
      <c r="D89" s="7" t="n"/>
      <c r="E89" s="8" t="str">
        <f>IF(C89="","",IFERROR(VLOOKUP(C89,Cadastro!$A$5:$B$34,2,FALSE),0))</f>
        <v/>
      </c>
      <c r="F89" s="9" t="n"/>
      <c r="G89" s="10" t="str">
        <f>IF(OR(C89="",D89=""),"",D89*E89*(1-N(F89)))</f>
        <v/>
      </c>
    </row>
    <row r="90">
      <c r="A90" s="6" t="n"/>
      <c r="B90" s="4" t="n"/>
      <c r="C90" s="4" t="n"/>
      <c r="D90" s="7" t="n"/>
      <c r="E90" s="8" t="str">
        <f>IF(C90="","",IFERROR(VLOOKUP(C90,Cadastro!$A$5:$B$34,2,FALSE),0))</f>
        <v/>
      </c>
      <c r="F90" s="9" t="n"/>
      <c r="G90" s="10" t="str">
        <f>IF(OR(C90="",D90=""),"",D90*E90*(1-N(F90)))</f>
        <v/>
      </c>
    </row>
    <row r="91">
      <c r="A91" s="6" t="n"/>
      <c r="B91" s="4" t="n"/>
      <c r="C91" s="4" t="n"/>
      <c r="D91" s="7" t="n"/>
      <c r="E91" s="8" t="str">
        <f>IF(C91="","",IFERROR(VLOOKUP(C91,Cadastro!$A$5:$B$34,2,FALSE),0))</f>
        <v/>
      </c>
      <c r="F91" s="9" t="n"/>
      <c r="G91" s="10" t="str">
        <f>IF(OR(C91="",D91=""),"",D91*E91*(1-N(F91)))</f>
        <v/>
      </c>
    </row>
    <row r="92">
      <c r="A92" s="6" t="n"/>
      <c r="B92" s="4" t="n"/>
      <c r="C92" s="4" t="n"/>
      <c r="D92" s="7" t="n"/>
      <c r="E92" s="8" t="str">
        <f>IF(C92="","",IFERROR(VLOOKUP(C92,Cadastro!$A$5:$B$34,2,FALSE),0))</f>
        <v/>
      </c>
      <c r="F92" s="9" t="n"/>
      <c r="G92" s="10" t="str">
        <f>IF(OR(C92="",D92=""),"",D92*E92*(1-N(F92)))</f>
        <v/>
      </c>
    </row>
    <row r="93">
      <c r="A93" s="6" t="n"/>
      <c r="B93" s="4" t="n"/>
      <c r="C93" s="4" t="n"/>
      <c r="D93" s="7" t="n"/>
      <c r="E93" s="8" t="str">
        <f>IF(C93="","",IFERROR(VLOOKUP(C93,Cadastro!$A$5:$B$34,2,FALSE),0))</f>
        <v/>
      </c>
      <c r="F93" s="9" t="n"/>
      <c r="G93" s="10" t="str">
        <f>IF(OR(C93="",D93=""),"",D93*E93*(1-N(F93)))</f>
        <v/>
      </c>
    </row>
    <row r="94">
      <c r="A94" s="6" t="n"/>
      <c r="B94" s="4" t="n"/>
      <c r="C94" s="4" t="n"/>
      <c r="D94" s="7" t="n"/>
      <c r="E94" s="8" t="str">
        <f>IF(C94="","",IFERROR(VLOOKUP(C94,Cadastro!$A$5:$B$34,2,FALSE),0))</f>
        <v/>
      </c>
      <c r="F94" s="9" t="n"/>
      <c r="G94" s="10" t="str">
        <f>IF(OR(C94="",D94=""),"",D94*E94*(1-N(F94)))</f>
        <v/>
      </c>
    </row>
    <row r="95">
      <c r="A95" s="6" t="n"/>
      <c r="B95" s="4" t="n"/>
      <c r="C95" s="4" t="n"/>
      <c r="D95" s="7" t="n"/>
      <c r="E95" s="8" t="str">
        <f>IF(C95="","",IFERROR(VLOOKUP(C95,Cadastro!$A$5:$B$34,2,FALSE),0))</f>
        <v/>
      </c>
      <c r="F95" s="9" t="n"/>
      <c r="G95" s="10" t="str">
        <f>IF(OR(C95="",D95=""),"",D95*E95*(1-N(F95)))</f>
        <v/>
      </c>
    </row>
    <row r="96">
      <c r="A96" s="6" t="n"/>
      <c r="B96" s="4" t="n"/>
      <c r="C96" s="4" t="n"/>
      <c r="D96" s="7" t="n"/>
      <c r="E96" s="8" t="str">
        <f>IF(C96="","",IFERROR(VLOOKUP(C96,Cadastro!$A$5:$B$34,2,FALSE),0))</f>
        <v/>
      </c>
      <c r="F96" s="9" t="n"/>
      <c r="G96" s="10" t="str">
        <f>IF(OR(C96="",D96=""),"",D96*E96*(1-N(F96)))</f>
        <v/>
      </c>
    </row>
    <row r="97">
      <c r="A97" s="6" t="n"/>
      <c r="B97" s="4" t="n"/>
      <c r="C97" s="4" t="n"/>
      <c r="D97" s="7" t="n"/>
      <c r="E97" s="8" t="str">
        <f>IF(C97="","",IFERROR(VLOOKUP(C97,Cadastro!$A$5:$B$34,2,FALSE),0))</f>
        <v/>
      </c>
      <c r="F97" s="9" t="n"/>
      <c r="G97" s="10" t="str">
        <f>IF(OR(C97="",D97=""),"",D97*E97*(1-N(F97)))</f>
        <v/>
      </c>
    </row>
    <row r="98">
      <c r="A98" s="6" t="n"/>
      <c r="B98" s="4" t="n"/>
      <c r="C98" s="4" t="n"/>
      <c r="D98" s="7" t="n"/>
      <c r="E98" s="8" t="str">
        <f>IF(C98="","",IFERROR(VLOOKUP(C98,Cadastro!$A$5:$B$34,2,FALSE),0))</f>
        <v/>
      </c>
      <c r="F98" s="9" t="n"/>
      <c r="G98" s="10" t="str">
        <f>IF(OR(C98="",D98=""),"",D98*E98*(1-N(F98)))</f>
        <v/>
      </c>
    </row>
    <row r="99">
      <c r="A99" s="6" t="n"/>
      <c r="B99" s="4" t="n"/>
      <c r="C99" s="4" t="n"/>
      <c r="D99" s="7" t="n"/>
      <c r="E99" s="8" t="str">
        <f>IF(C99="","",IFERROR(VLOOKUP(C99,Cadastro!$A$5:$B$34,2,FALSE),0))</f>
        <v/>
      </c>
      <c r="F99" s="9" t="n"/>
      <c r="G99" s="10" t="str">
        <f>IF(OR(C99="",D99=""),"",D99*E99*(1-N(F99)))</f>
        <v/>
      </c>
    </row>
    <row r="100">
      <c r="A100" s="6" t="n"/>
      <c r="B100" s="4" t="n"/>
      <c r="C100" s="4" t="n"/>
      <c r="D100" s="7" t="n"/>
      <c r="E100" s="8" t="str">
        <f>IF(C100="","",IFERROR(VLOOKUP(C100,Cadastro!$A$5:$B$34,2,FALSE),0))</f>
        <v/>
      </c>
      <c r="F100" s="9" t="n"/>
      <c r="G100" s="10" t="str">
        <f>IF(OR(C100="",D100=""),"",D100*E100*(1-N(F100)))</f>
        <v/>
      </c>
    </row>
    <row r="101">
      <c r="A101" s="6" t="n"/>
      <c r="B101" s="4" t="n"/>
      <c r="C101" s="4" t="n"/>
      <c r="D101" s="7" t="n"/>
      <c r="E101" s="8" t="str">
        <f>IF(C101="","",IFERROR(VLOOKUP(C101,Cadastro!$A$5:$B$34,2,FALSE),0))</f>
        <v/>
      </c>
      <c r="F101" s="9" t="n"/>
      <c r="G101" s="10" t="str">
        <f>IF(OR(C101="",D101=""),"",D101*E101*(1-N(F101)))</f>
        <v/>
      </c>
    </row>
    <row r="102">
      <c r="A102" s="6" t="n"/>
      <c r="B102" s="4" t="n"/>
      <c r="C102" s="4" t="n"/>
      <c r="D102" s="7" t="n"/>
      <c r="E102" s="8" t="str">
        <f>IF(C102="","",IFERROR(VLOOKUP(C102,Cadastro!$A$5:$B$34,2,FALSE),0))</f>
        <v/>
      </c>
      <c r="F102" s="9" t="n"/>
      <c r="G102" s="10" t="str">
        <f>IF(OR(C102="",D102=""),"",D102*E102*(1-N(F102)))</f>
        <v/>
      </c>
    </row>
    <row r="103">
      <c r="A103" s="6" t="n"/>
      <c r="B103" s="4" t="n"/>
      <c r="C103" s="4" t="n"/>
      <c r="D103" s="7" t="n"/>
      <c r="E103" s="8" t="str">
        <f>IF(C103="","",IFERROR(VLOOKUP(C103,Cadastro!$A$5:$B$34,2,FALSE),0))</f>
        <v/>
      </c>
      <c r="F103" s="9" t="n"/>
      <c r="G103" s="10" t="str">
        <f>IF(OR(C103="",D103=""),"",D103*E103*(1-N(F103)))</f>
        <v/>
      </c>
    </row>
    <row r="104">
      <c r="A104" s="6" t="n"/>
      <c r="B104" s="4" t="n"/>
      <c r="C104" s="4" t="n"/>
      <c r="D104" s="7" t="n"/>
      <c r="E104" s="8" t="str">
        <f>IF(C104="","",IFERROR(VLOOKUP(C104,Cadastro!$A$5:$B$34,2,FALSE),0))</f>
        <v/>
      </c>
      <c r="F104" s="9" t="n"/>
      <c r="G104" s="10" t="str">
        <f>IF(OR(C104="",D104=""),"",D104*E104*(1-N(F104)))</f>
        <v/>
      </c>
    </row>
    <row r="105">
      <c r="A105" s="6" t="n"/>
      <c r="B105" s="4" t="n"/>
      <c r="C105" s="4" t="n"/>
      <c r="D105" s="7" t="n"/>
      <c r="E105" s="8" t="str">
        <f>IF(C105="","",IFERROR(VLOOKUP(C105,Cadastro!$A$5:$B$34,2,FALSE),0))</f>
        <v/>
      </c>
      <c r="F105" s="9" t="n"/>
      <c r="G105" s="10" t="str">
        <f>IF(OR(C105="",D105=""),"",D105*E105*(1-N(F105)))</f>
        <v/>
      </c>
    </row>
    <row r="106">
      <c r="A106" s="6" t="n"/>
      <c r="B106" s="4" t="n"/>
      <c r="C106" s="4" t="n"/>
      <c r="D106" s="7" t="n"/>
      <c r="E106" s="8" t="str">
        <f>IF(C106="","",IFERROR(VLOOKUP(C106,Cadastro!$A$5:$B$34,2,FALSE),0))</f>
        <v/>
      </c>
      <c r="F106" s="9" t="n"/>
      <c r="G106" s="10" t="str">
        <f>IF(OR(C106="",D106=""),"",D106*E106*(1-N(F106)))</f>
        <v/>
      </c>
    </row>
    <row r="107">
      <c r="A107" s="6" t="n"/>
      <c r="B107" s="4" t="n"/>
      <c r="C107" s="4" t="n"/>
      <c r="D107" s="7" t="n"/>
      <c r="E107" s="8" t="str">
        <f>IF(C107="","",IFERROR(VLOOKUP(C107,Cadastro!$A$5:$B$34,2,FALSE),0))</f>
        <v/>
      </c>
      <c r="F107" s="9" t="n"/>
      <c r="G107" s="10" t="str">
        <f>IF(OR(C107="",D107=""),"",D107*E107*(1-N(F107)))</f>
        <v/>
      </c>
    </row>
    <row r="108">
      <c r="A108" s="6" t="n"/>
      <c r="B108" s="4" t="n"/>
      <c r="C108" s="4" t="n"/>
      <c r="D108" s="7" t="n"/>
      <c r="E108" s="8" t="str">
        <f>IF(C108="","",IFERROR(VLOOKUP(C108,Cadastro!$A$5:$B$34,2,FALSE),0))</f>
        <v/>
      </c>
      <c r="F108" s="9" t="n"/>
      <c r="G108" s="10" t="str">
        <f>IF(OR(C108="",D108=""),"",D108*E108*(1-N(F108)))</f>
        <v/>
      </c>
    </row>
    <row r="109">
      <c r="A109" s="6" t="n"/>
      <c r="B109" s="4" t="n"/>
      <c r="C109" s="4" t="n"/>
      <c r="D109" s="7" t="n"/>
      <c r="E109" s="8" t="str">
        <f>IF(C109="","",IFERROR(VLOOKUP(C109,Cadastro!$A$5:$B$34,2,FALSE),0))</f>
        <v/>
      </c>
      <c r="F109" s="9" t="n"/>
      <c r="G109" s="10" t="str">
        <f>IF(OR(C109="",D109=""),"",D109*E109*(1-N(F109)))</f>
        <v/>
      </c>
    </row>
    <row r="110">
      <c r="A110" s="6" t="n"/>
      <c r="B110" s="4" t="n"/>
      <c r="C110" s="4" t="n"/>
      <c r="D110" s="7" t="n"/>
      <c r="E110" s="8" t="str">
        <f>IF(C110="","",IFERROR(VLOOKUP(C110,Cadastro!$A$5:$B$34,2,FALSE),0))</f>
        <v/>
      </c>
      <c r="F110" s="9" t="n"/>
      <c r="G110" s="10" t="str">
        <f>IF(OR(C110="",D110=""),"",D110*E110*(1-N(F110)))</f>
        <v/>
      </c>
    </row>
    <row r="111">
      <c r="A111" s="6" t="n"/>
      <c r="B111" s="4" t="n"/>
      <c r="C111" s="4" t="n"/>
      <c r="D111" s="7" t="n"/>
      <c r="E111" s="8" t="str">
        <f>IF(C111="","",IFERROR(VLOOKUP(C111,Cadastro!$A$5:$B$34,2,FALSE),0))</f>
        <v/>
      </c>
      <c r="F111" s="9" t="n"/>
      <c r="G111" s="10" t="str">
        <f>IF(OR(C111="",D111=""),"",D111*E111*(1-N(F111)))</f>
        <v/>
      </c>
    </row>
    <row r="112">
      <c r="A112" s="6" t="n"/>
      <c r="B112" s="4" t="n"/>
      <c r="C112" s="4" t="n"/>
      <c r="D112" s="7" t="n"/>
      <c r="E112" s="8" t="str">
        <f>IF(C112="","",IFERROR(VLOOKUP(C112,Cadastro!$A$5:$B$34,2,FALSE),0))</f>
        <v/>
      </c>
      <c r="F112" s="9" t="n"/>
      <c r="G112" s="10" t="str">
        <f>IF(OR(C112="",D112=""),"",D112*E112*(1-N(F112)))</f>
        <v/>
      </c>
    </row>
    <row r="113">
      <c r="A113" s="6" t="n"/>
      <c r="B113" s="4" t="n"/>
      <c r="C113" s="4" t="n"/>
      <c r="D113" s="7" t="n"/>
      <c r="E113" s="8" t="str">
        <f>IF(C113="","",IFERROR(VLOOKUP(C113,Cadastro!$A$5:$B$34,2,FALSE),0))</f>
        <v/>
      </c>
      <c r="F113" s="9" t="n"/>
      <c r="G113" s="10" t="str">
        <f>IF(OR(C113="",D113=""),"",D113*E113*(1-N(F113)))</f>
        <v/>
      </c>
    </row>
    <row r="114">
      <c r="A114" s="6" t="n"/>
      <c r="B114" s="4" t="n"/>
      <c r="C114" s="4" t="n"/>
      <c r="D114" s="7" t="n"/>
      <c r="E114" s="8" t="str">
        <f>IF(C114="","",IFERROR(VLOOKUP(C114,Cadastro!$A$5:$B$34,2,FALSE),0))</f>
        <v/>
      </c>
      <c r="F114" s="9" t="n"/>
      <c r="G114" s="10" t="str">
        <f>IF(OR(C114="",D114=""),"",D114*E114*(1-N(F114)))</f>
        <v/>
      </c>
    </row>
    <row r="115">
      <c r="A115" s="6" t="n"/>
      <c r="B115" s="4" t="n"/>
      <c r="C115" s="4" t="n"/>
      <c r="D115" s="7" t="n"/>
      <c r="E115" s="8" t="str">
        <f>IF(C115="","",IFERROR(VLOOKUP(C115,Cadastro!$A$5:$B$34,2,FALSE),0))</f>
        <v/>
      </c>
      <c r="F115" s="9" t="n"/>
      <c r="G115" s="10" t="str">
        <f>IF(OR(C115="",D115=""),"",D115*E115*(1-N(F115)))</f>
        <v/>
      </c>
    </row>
    <row r="116">
      <c r="A116" s="6" t="n"/>
      <c r="B116" s="4" t="n"/>
      <c r="C116" s="4" t="n"/>
      <c r="D116" s="7" t="n"/>
      <c r="E116" s="8" t="str">
        <f>IF(C116="","",IFERROR(VLOOKUP(C116,Cadastro!$A$5:$B$34,2,FALSE),0))</f>
        <v/>
      </c>
      <c r="F116" s="9" t="n"/>
      <c r="G116" s="10" t="str">
        <f>IF(OR(C116="",D116=""),"",D116*E116*(1-N(F116)))</f>
        <v/>
      </c>
    </row>
    <row r="117">
      <c r="A117" s="6" t="n"/>
      <c r="B117" s="4" t="n"/>
      <c r="C117" s="4" t="n"/>
      <c r="D117" s="7" t="n"/>
      <c r="E117" s="8" t="str">
        <f>IF(C117="","",IFERROR(VLOOKUP(C117,Cadastro!$A$5:$B$34,2,FALSE),0))</f>
        <v/>
      </c>
      <c r="F117" s="9" t="n"/>
      <c r="G117" s="10" t="str">
        <f>IF(OR(C117="",D117=""),"",D117*E117*(1-N(F117)))</f>
        <v/>
      </c>
    </row>
    <row r="118">
      <c r="A118" s="6" t="n"/>
      <c r="B118" s="4" t="n"/>
      <c r="C118" s="4" t="n"/>
      <c r="D118" s="7" t="n"/>
      <c r="E118" s="8" t="str">
        <f>IF(C118="","",IFERROR(VLOOKUP(C118,Cadastro!$A$5:$B$34,2,FALSE),0))</f>
        <v/>
      </c>
      <c r="F118" s="9" t="n"/>
      <c r="G118" s="10" t="str">
        <f>IF(OR(C118="",D118=""),"",D118*E118*(1-N(F118)))</f>
        <v/>
      </c>
    </row>
    <row r="119">
      <c r="A119" s="6" t="n"/>
      <c r="B119" s="4" t="n"/>
      <c r="C119" s="4" t="n"/>
      <c r="D119" s="7" t="n"/>
      <c r="E119" s="8" t="str">
        <f>IF(C119="","",IFERROR(VLOOKUP(C119,Cadastro!$A$5:$B$34,2,FALSE),0))</f>
        <v/>
      </c>
      <c r="F119" s="9" t="n"/>
      <c r="G119" s="10" t="str">
        <f>IF(OR(C119="",D119=""),"",D119*E119*(1-N(F119)))</f>
        <v/>
      </c>
    </row>
    <row r="120">
      <c r="A120" s="6" t="n"/>
      <c r="B120" s="4" t="n"/>
      <c r="C120" s="4" t="n"/>
      <c r="D120" s="7" t="n"/>
      <c r="E120" s="8" t="str">
        <f>IF(C120="","",IFERROR(VLOOKUP(C120,Cadastro!$A$5:$B$34,2,FALSE),0))</f>
        <v/>
      </c>
      <c r="F120" s="9" t="n"/>
      <c r="G120" s="10" t="str">
        <f>IF(OR(C120="",D120=""),"",D120*E120*(1-N(F120)))</f>
        <v/>
      </c>
    </row>
    <row r="121">
      <c r="A121" s="6" t="n"/>
      <c r="B121" s="4" t="n"/>
      <c r="C121" s="4" t="n"/>
      <c r="D121" s="7" t="n"/>
      <c r="E121" s="8" t="str">
        <f>IF(C121="","",IFERROR(VLOOKUP(C121,Cadastro!$A$5:$B$34,2,FALSE),0))</f>
        <v/>
      </c>
      <c r="F121" s="9" t="n"/>
      <c r="G121" s="10" t="str">
        <f>IF(OR(C121="",D121=""),"",D121*E121*(1-N(F121)))</f>
        <v/>
      </c>
    </row>
    <row r="122">
      <c r="A122" s="6" t="n"/>
      <c r="B122" s="4" t="n"/>
      <c r="C122" s="4" t="n"/>
      <c r="D122" s="7" t="n"/>
      <c r="E122" s="8" t="str">
        <f>IF(C122="","",IFERROR(VLOOKUP(C122,Cadastro!$A$5:$B$34,2,FALSE),0))</f>
        <v/>
      </c>
      <c r="F122" s="9" t="n"/>
      <c r="G122" s="10" t="str">
        <f>IF(OR(C122="",D122=""),"",D122*E122*(1-N(F122)))</f>
        <v/>
      </c>
    </row>
    <row r="123">
      <c r="A123" s="6" t="n"/>
      <c r="B123" s="4" t="n"/>
      <c r="C123" s="4" t="n"/>
      <c r="D123" s="7" t="n"/>
      <c r="E123" s="8" t="str">
        <f>IF(C123="","",IFERROR(VLOOKUP(C123,Cadastro!$A$5:$B$34,2,FALSE),0))</f>
        <v/>
      </c>
      <c r="F123" s="9" t="n"/>
      <c r="G123" s="10" t="str">
        <f>IF(OR(C123="",D123=""),"",D123*E123*(1-N(F123)))</f>
        <v/>
      </c>
    </row>
    <row r="124">
      <c r="A124" s="6" t="n"/>
      <c r="B124" s="4" t="n"/>
      <c r="C124" s="4" t="n"/>
      <c r="D124" s="7" t="n"/>
      <c r="E124" s="8" t="str">
        <f>IF(C124="","",IFERROR(VLOOKUP(C124,Cadastro!$A$5:$B$34,2,FALSE),0))</f>
        <v/>
      </c>
      <c r="F124" s="9" t="n"/>
      <c r="G124" s="10" t="str">
        <f>IF(OR(C124="",D124=""),"",D124*E124*(1-N(F124)))</f>
        <v/>
      </c>
    </row>
    <row r="125">
      <c r="A125" s="6" t="n"/>
      <c r="B125" s="4" t="n"/>
      <c r="C125" s="4" t="n"/>
      <c r="D125" s="7" t="n"/>
      <c r="E125" s="8" t="str">
        <f>IF(C125="","",IFERROR(VLOOKUP(C125,Cadastro!$A$5:$B$34,2,FALSE),0))</f>
        <v/>
      </c>
      <c r="F125" s="9" t="n"/>
      <c r="G125" s="10" t="str">
        <f>IF(OR(C125="",D125=""),"",D125*E125*(1-N(F125)))</f>
        <v/>
      </c>
    </row>
    <row r="126">
      <c r="A126" s="6" t="n"/>
      <c r="B126" s="4" t="n"/>
      <c r="C126" s="4" t="n"/>
      <c r="D126" s="7" t="n"/>
      <c r="E126" s="8" t="str">
        <f>IF(C126="","",IFERROR(VLOOKUP(C126,Cadastro!$A$5:$B$34,2,FALSE),0))</f>
        <v/>
      </c>
      <c r="F126" s="9" t="n"/>
      <c r="G126" s="10" t="str">
        <f>IF(OR(C126="",D126=""),"",D126*E126*(1-N(F126)))</f>
        <v/>
      </c>
    </row>
    <row r="127">
      <c r="A127" s="6" t="n"/>
      <c r="B127" s="4" t="n"/>
      <c r="C127" s="4" t="n"/>
      <c r="D127" s="7" t="n"/>
      <c r="E127" s="8" t="str">
        <f>IF(C127="","",IFERROR(VLOOKUP(C127,Cadastro!$A$5:$B$34,2,FALSE),0))</f>
        <v/>
      </c>
      <c r="F127" s="9" t="n"/>
      <c r="G127" s="10" t="str">
        <f>IF(OR(C127="",D127=""),"",D127*E127*(1-N(F127)))</f>
        <v/>
      </c>
    </row>
    <row r="128">
      <c r="A128" s="6" t="n"/>
      <c r="B128" s="4" t="n"/>
      <c r="C128" s="4" t="n"/>
      <c r="D128" s="7" t="n"/>
      <c r="E128" s="8" t="str">
        <f>IF(C128="","",IFERROR(VLOOKUP(C128,Cadastro!$A$5:$B$34,2,FALSE),0))</f>
        <v/>
      </c>
      <c r="F128" s="9" t="n"/>
      <c r="G128" s="10" t="str">
        <f>IF(OR(C128="",D128=""),"",D128*E128*(1-N(F128)))</f>
        <v/>
      </c>
    </row>
    <row r="129">
      <c r="A129" s="6" t="n"/>
      <c r="B129" s="4" t="n"/>
      <c r="C129" s="4" t="n"/>
      <c r="D129" s="7" t="n"/>
      <c r="E129" s="8" t="str">
        <f>IF(C129="","",IFERROR(VLOOKUP(C129,Cadastro!$A$5:$B$34,2,FALSE),0))</f>
        <v/>
      </c>
      <c r="F129" s="9" t="n"/>
      <c r="G129" s="10" t="str">
        <f>IF(OR(C129="",D129=""),"",D129*E129*(1-N(F129)))</f>
        <v/>
      </c>
    </row>
    <row r="130">
      <c r="A130" s="6" t="n"/>
      <c r="B130" s="4" t="n"/>
      <c r="C130" s="4" t="n"/>
      <c r="D130" s="7" t="n"/>
      <c r="E130" s="8" t="str">
        <f>IF(C130="","",IFERROR(VLOOKUP(C130,Cadastro!$A$5:$B$34,2,FALSE),0))</f>
        <v/>
      </c>
      <c r="F130" s="9" t="n"/>
      <c r="G130" s="10" t="str">
        <f>IF(OR(C130="",D130=""),"",D130*E130*(1-N(F130)))</f>
        <v/>
      </c>
    </row>
    <row r="131">
      <c r="A131" s="6" t="n"/>
      <c r="B131" s="4" t="n"/>
      <c r="C131" s="4" t="n"/>
      <c r="D131" s="7" t="n"/>
      <c r="E131" s="8" t="str">
        <f>IF(C131="","",IFERROR(VLOOKUP(C131,Cadastro!$A$5:$B$34,2,FALSE),0))</f>
        <v/>
      </c>
      <c r="F131" s="9" t="n"/>
      <c r="G131" s="10" t="str">
        <f>IF(OR(C131="",D131=""),"",D131*E131*(1-N(F131)))</f>
        <v/>
      </c>
    </row>
    <row r="132">
      <c r="A132" s="6" t="n"/>
      <c r="B132" s="4" t="n"/>
      <c r="C132" s="4" t="n"/>
      <c r="D132" s="7" t="n"/>
      <c r="E132" s="8" t="str">
        <f>IF(C132="","",IFERROR(VLOOKUP(C132,Cadastro!$A$5:$B$34,2,FALSE),0))</f>
        <v/>
      </c>
      <c r="F132" s="9" t="n"/>
      <c r="G132" s="10" t="str">
        <f>IF(OR(C132="",D132=""),"",D132*E132*(1-N(F132)))</f>
        <v/>
      </c>
    </row>
    <row r="133">
      <c r="A133" s="6" t="n"/>
      <c r="B133" s="4" t="n"/>
      <c r="C133" s="4" t="n"/>
      <c r="D133" s="7" t="n"/>
      <c r="E133" s="8" t="str">
        <f>IF(C133="","",IFERROR(VLOOKUP(C133,Cadastro!$A$5:$B$34,2,FALSE),0))</f>
        <v/>
      </c>
      <c r="F133" s="9" t="n"/>
      <c r="G133" s="10" t="str">
        <f>IF(OR(C133="",D133=""),"",D133*E133*(1-N(F133)))</f>
        <v/>
      </c>
    </row>
    <row r="134">
      <c r="A134" s="6" t="n"/>
      <c r="B134" s="4" t="n"/>
      <c r="C134" s="4" t="n"/>
      <c r="D134" s="7" t="n"/>
      <c r="E134" s="8" t="str">
        <f>IF(C134="","",IFERROR(VLOOKUP(C134,Cadastro!$A$5:$B$34,2,FALSE),0))</f>
        <v/>
      </c>
      <c r="F134" s="9" t="n"/>
      <c r="G134" s="10" t="str">
        <f>IF(OR(C134="",D134=""),"",D134*E134*(1-N(F134)))</f>
        <v/>
      </c>
    </row>
    <row r="135">
      <c r="A135" s="6" t="n"/>
      <c r="B135" s="4" t="n"/>
      <c r="C135" s="4" t="n"/>
      <c r="D135" s="7" t="n"/>
      <c r="E135" s="8" t="str">
        <f>IF(C135="","",IFERROR(VLOOKUP(C135,Cadastro!$A$5:$B$34,2,FALSE),0))</f>
        <v/>
      </c>
      <c r="F135" s="9" t="n"/>
      <c r="G135" s="10" t="str">
        <f>IF(OR(C135="",D135=""),"",D135*E135*(1-N(F135)))</f>
        <v/>
      </c>
    </row>
    <row r="136">
      <c r="A136" s="6" t="n"/>
      <c r="B136" s="4" t="n"/>
      <c r="C136" s="4" t="n"/>
      <c r="D136" s="7" t="n"/>
      <c r="E136" s="8" t="str">
        <f>IF(C136="","",IFERROR(VLOOKUP(C136,Cadastro!$A$5:$B$34,2,FALSE),0))</f>
        <v/>
      </c>
      <c r="F136" s="9" t="n"/>
      <c r="G136" s="10" t="str">
        <f>IF(OR(C136="",D136=""),"",D136*E136*(1-N(F136)))</f>
        <v/>
      </c>
    </row>
    <row r="137">
      <c r="A137" s="6" t="n"/>
      <c r="B137" s="4" t="n"/>
      <c r="C137" s="4" t="n"/>
      <c r="D137" s="7" t="n"/>
      <c r="E137" s="8" t="str">
        <f>IF(C137="","",IFERROR(VLOOKUP(C137,Cadastro!$A$5:$B$34,2,FALSE),0))</f>
        <v/>
      </c>
      <c r="F137" s="9" t="n"/>
      <c r="G137" s="10" t="str">
        <f>IF(OR(C137="",D137=""),"",D137*E137*(1-N(F137)))</f>
        <v/>
      </c>
    </row>
    <row r="138">
      <c r="A138" s="6" t="n"/>
      <c r="B138" s="4" t="n"/>
      <c r="C138" s="4" t="n"/>
      <c r="D138" s="7" t="n"/>
      <c r="E138" s="8" t="str">
        <f>IF(C138="","",IFERROR(VLOOKUP(C138,Cadastro!$A$5:$B$34,2,FALSE),0))</f>
        <v/>
      </c>
      <c r="F138" s="9" t="n"/>
      <c r="G138" s="10" t="str">
        <f>IF(OR(C138="",D138=""),"",D138*E138*(1-N(F138)))</f>
        <v/>
      </c>
    </row>
    <row r="139">
      <c r="A139" s="6" t="n"/>
      <c r="B139" s="4" t="n"/>
      <c r="C139" s="4" t="n"/>
      <c r="D139" s="7" t="n"/>
      <c r="E139" s="8" t="str">
        <f>IF(C139="","",IFERROR(VLOOKUP(C139,Cadastro!$A$5:$B$34,2,FALSE),0))</f>
        <v/>
      </c>
      <c r="F139" s="9" t="n"/>
      <c r="G139" s="10" t="str">
        <f>IF(OR(C139="",D139=""),"",D139*E139*(1-N(F139)))</f>
        <v/>
      </c>
    </row>
    <row r="140">
      <c r="A140" s="6" t="n"/>
      <c r="B140" s="4" t="n"/>
      <c r="C140" s="4" t="n"/>
      <c r="D140" s="7" t="n"/>
      <c r="E140" s="8" t="str">
        <f>IF(C140="","",IFERROR(VLOOKUP(C140,Cadastro!$A$5:$B$34,2,FALSE),0))</f>
        <v/>
      </c>
      <c r="F140" s="9" t="n"/>
      <c r="G140" s="10" t="str">
        <f>IF(OR(C140="",D140=""),"",D140*E140*(1-N(F140)))</f>
        <v/>
      </c>
    </row>
    <row r="141">
      <c r="A141" s="6" t="n"/>
      <c r="B141" s="4" t="n"/>
      <c r="C141" s="4" t="n"/>
      <c r="D141" s="7" t="n"/>
      <c r="E141" s="8" t="str">
        <f>IF(C141="","",IFERROR(VLOOKUP(C141,Cadastro!$A$5:$B$34,2,FALSE),0))</f>
        <v/>
      </c>
      <c r="F141" s="9" t="n"/>
      <c r="G141" s="10" t="str">
        <f>IF(OR(C141="",D141=""),"",D141*E141*(1-N(F141)))</f>
        <v/>
      </c>
    </row>
    <row r="142">
      <c r="A142" s="6" t="n"/>
      <c r="B142" s="4" t="n"/>
      <c r="C142" s="4" t="n"/>
      <c r="D142" s="7" t="n"/>
      <c r="E142" s="8" t="str">
        <f>IF(C142="","",IFERROR(VLOOKUP(C142,Cadastro!$A$5:$B$34,2,FALSE),0))</f>
        <v/>
      </c>
      <c r="F142" s="9" t="n"/>
      <c r="G142" s="10" t="str">
        <f>IF(OR(C142="",D142=""),"",D142*E142*(1-N(F142)))</f>
        <v/>
      </c>
    </row>
    <row r="143">
      <c r="A143" s="6" t="n"/>
      <c r="B143" s="4" t="n"/>
      <c r="C143" s="4" t="n"/>
      <c r="D143" s="7" t="n"/>
      <c r="E143" s="8" t="str">
        <f>IF(C143="","",IFERROR(VLOOKUP(C143,Cadastro!$A$5:$B$34,2,FALSE),0))</f>
        <v/>
      </c>
      <c r="F143" s="9" t="n"/>
      <c r="G143" s="10" t="str">
        <f>IF(OR(C143="",D143=""),"",D143*E143*(1-N(F143)))</f>
        <v/>
      </c>
    </row>
    <row r="144">
      <c r="A144" s="6" t="n"/>
      <c r="B144" s="4" t="n"/>
      <c r="C144" s="4" t="n"/>
      <c r="D144" s="7" t="n"/>
      <c r="E144" s="8" t="str">
        <f>IF(C144="","",IFERROR(VLOOKUP(C144,Cadastro!$A$5:$B$34,2,FALSE),0))</f>
        <v/>
      </c>
      <c r="F144" s="9" t="n"/>
      <c r="G144" s="10" t="str">
        <f>IF(OR(C144="",D144=""),"",D144*E144*(1-N(F144)))</f>
        <v/>
      </c>
    </row>
    <row r="145">
      <c r="A145" s="6" t="n"/>
      <c r="B145" s="4" t="n"/>
      <c r="C145" s="4" t="n"/>
      <c r="D145" s="7" t="n"/>
      <c r="E145" s="8" t="str">
        <f>IF(C145="","",IFERROR(VLOOKUP(C145,Cadastro!$A$5:$B$34,2,FALSE),0))</f>
        <v/>
      </c>
      <c r="F145" s="9" t="n"/>
      <c r="G145" s="10" t="str">
        <f>IF(OR(C145="",D145=""),"",D145*E145*(1-N(F145)))</f>
        <v/>
      </c>
    </row>
    <row r="146">
      <c r="A146" s="6" t="n"/>
      <c r="B146" s="4" t="n"/>
      <c r="C146" s="4" t="n"/>
      <c r="D146" s="7" t="n"/>
      <c r="E146" s="8" t="str">
        <f>IF(C146="","",IFERROR(VLOOKUP(C146,Cadastro!$A$5:$B$34,2,FALSE),0))</f>
        <v/>
      </c>
      <c r="F146" s="9" t="n"/>
      <c r="G146" s="10" t="str">
        <f>IF(OR(C146="",D146=""),"",D146*E146*(1-N(F146)))</f>
        <v/>
      </c>
    </row>
    <row r="147">
      <c r="A147" s="6" t="n"/>
      <c r="B147" s="4" t="n"/>
      <c r="C147" s="4" t="n"/>
      <c r="D147" s="7" t="n"/>
      <c r="E147" s="8" t="str">
        <f>IF(C147="","",IFERROR(VLOOKUP(C147,Cadastro!$A$5:$B$34,2,FALSE),0))</f>
        <v/>
      </c>
      <c r="F147" s="9" t="n"/>
      <c r="G147" s="10" t="str">
        <f>IF(OR(C147="",D147=""),"",D147*E147*(1-N(F147)))</f>
        <v/>
      </c>
    </row>
    <row r="148">
      <c r="A148" s="6" t="n"/>
      <c r="B148" s="4" t="n"/>
      <c r="C148" s="4" t="n"/>
      <c r="D148" s="7" t="n"/>
      <c r="E148" s="8" t="str">
        <f>IF(C148="","",IFERROR(VLOOKUP(C148,Cadastro!$A$5:$B$34,2,FALSE),0))</f>
        <v/>
      </c>
      <c r="F148" s="9" t="n"/>
      <c r="G148" s="10" t="str">
        <f>IF(OR(C148="",D148=""),"",D148*E148*(1-N(F148)))</f>
        <v/>
      </c>
    </row>
    <row r="149">
      <c r="A149" s="6" t="n"/>
      <c r="B149" s="4" t="n"/>
      <c r="C149" s="4" t="n"/>
      <c r="D149" s="7" t="n"/>
      <c r="E149" s="8" t="str">
        <f>IF(C149="","",IFERROR(VLOOKUP(C149,Cadastro!$A$5:$B$34,2,FALSE),0))</f>
        <v/>
      </c>
      <c r="F149" s="9" t="n"/>
      <c r="G149" s="10" t="str">
        <f>IF(OR(C149="",D149=""),"",D149*E149*(1-N(F149)))</f>
        <v/>
      </c>
    </row>
    <row r="150">
      <c r="A150" s="6" t="n"/>
      <c r="B150" s="4" t="n"/>
      <c r="C150" s="4" t="n"/>
      <c r="D150" s="7" t="n"/>
      <c r="E150" s="8" t="str">
        <f>IF(C150="","",IFERROR(VLOOKUP(C150,Cadastro!$A$5:$B$34,2,FALSE),0))</f>
        <v/>
      </c>
      <c r="F150" s="9" t="n"/>
      <c r="G150" s="10" t="str">
        <f>IF(OR(C150="",D150=""),"",D150*E150*(1-N(F150)))</f>
        <v/>
      </c>
    </row>
    <row r="151">
      <c r="A151" s="6" t="n"/>
      <c r="B151" s="4" t="n"/>
      <c r="C151" s="4" t="n"/>
      <c r="D151" s="7" t="n"/>
      <c r="E151" s="8" t="str">
        <f>IF(C151="","",IFERROR(VLOOKUP(C151,Cadastro!$A$5:$B$34,2,FALSE),0))</f>
        <v/>
      </c>
      <c r="F151" s="9" t="n"/>
      <c r="G151" s="10" t="str">
        <f>IF(OR(C151="",D151=""),"",D151*E151*(1-N(F151)))</f>
        <v/>
      </c>
    </row>
    <row r="152">
      <c r="A152" s="6" t="n"/>
      <c r="B152" s="4" t="n"/>
      <c r="C152" s="4" t="n"/>
      <c r="D152" s="7" t="n"/>
      <c r="E152" s="8" t="str">
        <f>IF(C152="","",IFERROR(VLOOKUP(C152,Cadastro!$A$5:$B$34,2,FALSE),0))</f>
        <v/>
      </c>
      <c r="F152" s="9" t="n"/>
      <c r="G152" s="10" t="str">
        <f>IF(OR(C152="",D152=""),"",D152*E152*(1-N(F152)))</f>
        <v/>
      </c>
    </row>
    <row r="153">
      <c r="A153" s="6" t="n"/>
      <c r="B153" s="4" t="n"/>
      <c r="C153" s="4" t="n"/>
      <c r="D153" s="7" t="n"/>
      <c r="E153" s="8" t="str">
        <f>IF(C153="","",IFERROR(VLOOKUP(C153,Cadastro!$A$5:$B$34,2,FALSE),0))</f>
        <v/>
      </c>
      <c r="F153" s="9" t="n"/>
      <c r="G153" s="10" t="str">
        <f>IF(OR(C153="",D153=""),"",D153*E153*(1-N(F153)))</f>
        <v/>
      </c>
    </row>
    <row r="154">
      <c r="A154" s="6" t="n"/>
      <c r="B154" s="4" t="n"/>
      <c r="C154" s="4" t="n"/>
      <c r="D154" s="7" t="n"/>
      <c r="E154" s="8" t="str">
        <f>IF(C154="","",IFERROR(VLOOKUP(C154,Cadastro!$A$5:$B$34,2,FALSE),0))</f>
        <v/>
      </c>
      <c r="F154" s="9" t="n"/>
      <c r="G154" s="10" t="str">
        <f>IF(OR(C154="",D154=""),"",D154*E154*(1-N(F154)))</f>
        <v/>
      </c>
    </row>
    <row r="155">
      <c r="A155" s="6" t="n"/>
      <c r="B155" s="4" t="n"/>
      <c r="C155" s="4" t="n"/>
      <c r="D155" s="7" t="n"/>
      <c r="E155" s="8" t="str">
        <f>IF(C155="","",IFERROR(VLOOKUP(C155,Cadastro!$A$5:$B$34,2,FALSE),0))</f>
        <v/>
      </c>
      <c r="F155" s="9" t="n"/>
      <c r="G155" s="10" t="str">
        <f>IF(OR(C155="",D155=""),"",D155*E155*(1-N(F155)))</f>
        <v/>
      </c>
    </row>
    <row r="156">
      <c r="A156" s="6" t="n"/>
      <c r="B156" s="4" t="n"/>
      <c r="C156" s="4" t="n"/>
      <c r="D156" s="7" t="n"/>
      <c r="E156" s="8" t="str">
        <f>IF(C156="","",IFERROR(VLOOKUP(C156,Cadastro!$A$5:$B$34,2,FALSE),0))</f>
        <v/>
      </c>
      <c r="F156" s="9" t="n"/>
      <c r="G156" s="10" t="str">
        <f>IF(OR(C156="",D156=""),"",D156*E156*(1-N(F156)))</f>
        <v/>
      </c>
    </row>
    <row r="157">
      <c r="A157" s="6" t="n"/>
      <c r="B157" s="4" t="n"/>
      <c r="C157" s="4" t="n"/>
      <c r="D157" s="7" t="n"/>
      <c r="E157" s="8" t="str">
        <f>IF(C157="","",IFERROR(VLOOKUP(C157,Cadastro!$A$5:$B$34,2,FALSE),0))</f>
        <v/>
      </c>
      <c r="F157" s="9" t="n"/>
      <c r="G157" s="10" t="str">
        <f>IF(OR(C157="",D157=""),"",D157*E157*(1-N(F157)))</f>
        <v/>
      </c>
    </row>
    <row r="158">
      <c r="A158" s="6" t="n"/>
      <c r="B158" s="4" t="n"/>
      <c r="C158" s="4" t="n"/>
      <c r="D158" s="7" t="n"/>
      <c r="E158" s="8" t="str">
        <f>IF(C158="","",IFERROR(VLOOKUP(C158,Cadastro!$A$5:$B$34,2,FALSE),0))</f>
        <v/>
      </c>
      <c r="F158" s="9" t="n"/>
      <c r="G158" s="10" t="str">
        <f>IF(OR(C158="",D158=""),"",D158*E158*(1-N(F158)))</f>
        <v/>
      </c>
    </row>
    <row r="159">
      <c r="A159" s="6" t="n"/>
      <c r="B159" s="4" t="n"/>
      <c r="C159" s="4" t="n"/>
      <c r="D159" s="7" t="n"/>
      <c r="E159" s="8" t="str">
        <f>IF(C159="","",IFERROR(VLOOKUP(C159,Cadastro!$A$5:$B$34,2,FALSE),0))</f>
        <v/>
      </c>
      <c r="F159" s="9" t="n"/>
      <c r="G159" s="10" t="str">
        <f>IF(OR(C159="",D159=""),"",D159*E159*(1-N(F159)))</f>
        <v/>
      </c>
    </row>
    <row r="160">
      <c r="A160" s="6" t="n"/>
      <c r="B160" s="4" t="n"/>
      <c r="C160" s="4" t="n"/>
      <c r="D160" s="7" t="n"/>
      <c r="E160" s="8" t="str">
        <f>IF(C160="","",IFERROR(VLOOKUP(C160,Cadastro!$A$5:$B$34,2,FALSE),0))</f>
        <v/>
      </c>
      <c r="F160" s="9" t="n"/>
      <c r="G160" s="10" t="str">
        <f>IF(OR(C160="",D160=""),"",D160*E160*(1-N(F160)))</f>
        <v/>
      </c>
    </row>
    <row r="161">
      <c r="A161" s="6" t="n"/>
      <c r="B161" s="4" t="n"/>
      <c r="C161" s="4" t="n"/>
      <c r="D161" s="7" t="n"/>
      <c r="E161" s="8" t="str">
        <f>IF(C161="","",IFERROR(VLOOKUP(C161,Cadastro!$A$5:$B$34,2,FALSE),0))</f>
        <v/>
      </c>
      <c r="F161" s="9" t="n"/>
      <c r="G161" s="10" t="str">
        <f>IF(OR(C161="",D161=""),"",D161*E161*(1-N(F161)))</f>
        <v/>
      </c>
    </row>
    <row r="162">
      <c r="A162" s="6" t="n"/>
      <c r="B162" s="4" t="n"/>
      <c r="C162" s="4" t="n"/>
      <c r="D162" s="7" t="n"/>
      <c r="E162" s="8" t="str">
        <f>IF(C162="","",IFERROR(VLOOKUP(C162,Cadastro!$A$5:$B$34,2,FALSE),0))</f>
        <v/>
      </c>
      <c r="F162" s="9" t="n"/>
      <c r="G162" s="10" t="str">
        <f>IF(OR(C162="",D162=""),"",D162*E162*(1-N(F162)))</f>
        <v/>
      </c>
    </row>
    <row r="163">
      <c r="A163" s="6" t="n"/>
      <c r="B163" s="4" t="n"/>
      <c r="C163" s="4" t="n"/>
      <c r="D163" s="7" t="n"/>
      <c r="E163" s="8" t="str">
        <f>IF(C163="","",IFERROR(VLOOKUP(C163,Cadastro!$A$5:$B$34,2,FALSE),0))</f>
        <v/>
      </c>
      <c r="F163" s="9" t="n"/>
      <c r="G163" s="10" t="str">
        <f>IF(OR(C163="",D163=""),"",D163*E163*(1-N(F163)))</f>
        <v/>
      </c>
    </row>
    <row r="164">
      <c r="A164" s="6" t="n"/>
      <c r="B164" s="4" t="n"/>
      <c r="C164" s="4" t="n"/>
      <c r="D164" s="7" t="n"/>
      <c r="E164" s="8" t="str">
        <f>IF(C164="","",IFERROR(VLOOKUP(C164,Cadastro!$A$5:$B$34,2,FALSE),0))</f>
        <v/>
      </c>
      <c r="F164" s="9" t="n"/>
      <c r="G164" s="10" t="str">
        <f>IF(OR(C164="",D164=""),"",D164*E164*(1-N(F164)))</f>
        <v/>
      </c>
    </row>
    <row r="165">
      <c r="A165" s="6" t="n"/>
      <c r="B165" s="4" t="n"/>
      <c r="C165" s="4" t="n"/>
      <c r="D165" s="7" t="n"/>
      <c r="E165" s="8" t="str">
        <f>IF(C165="","",IFERROR(VLOOKUP(C165,Cadastro!$A$5:$B$34,2,FALSE),0))</f>
        <v/>
      </c>
      <c r="F165" s="9" t="n"/>
      <c r="G165" s="10" t="str">
        <f>IF(OR(C165="",D165=""),"",D165*E165*(1-N(F165)))</f>
        <v/>
      </c>
    </row>
    <row r="166">
      <c r="A166" s="6" t="n"/>
      <c r="B166" s="4" t="n"/>
      <c r="C166" s="4" t="n"/>
      <c r="D166" s="7" t="n"/>
      <c r="E166" s="8" t="str">
        <f>IF(C166="","",IFERROR(VLOOKUP(C166,Cadastro!$A$5:$B$34,2,FALSE),0))</f>
        <v/>
      </c>
      <c r="F166" s="9" t="n"/>
      <c r="G166" s="10" t="str">
        <f>IF(OR(C166="",D166=""),"",D166*E166*(1-N(F166)))</f>
        <v/>
      </c>
    </row>
    <row r="167">
      <c r="A167" s="6" t="n"/>
      <c r="B167" s="4" t="n"/>
      <c r="C167" s="4" t="n"/>
      <c r="D167" s="7" t="n"/>
      <c r="E167" s="8" t="str">
        <f>IF(C167="","",IFERROR(VLOOKUP(C167,Cadastro!$A$5:$B$34,2,FALSE),0))</f>
        <v/>
      </c>
      <c r="F167" s="9" t="n"/>
      <c r="G167" s="10" t="str">
        <f>IF(OR(C167="",D167=""),"",D167*E167*(1-N(F167)))</f>
        <v/>
      </c>
    </row>
    <row r="168">
      <c r="A168" s="6" t="n"/>
      <c r="B168" s="4" t="n"/>
      <c r="C168" s="4" t="n"/>
      <c r="D168" s="7" t="n"/>
      <c r="E168" s="8" t="str">
        <f>IF(C168="","",IFERROR(VLOOKUP(C168,Cadastro!$A$5:$B$34,2,FALSE),0))</f>
        <v/>
      </c>
      <c r="F168" s="9" t="n"/>
      <c r="G168" s="10" t="str">
        <f>IF(OR(C168="",D168=""),"",D168*E168*(1-N(F168)))</f>
        <v/>
      </c>
    </row>
    <row r="169">
      <c r="A169" s="6" t="n"/>
      <c r="B169" s="4" t="n"/>
      <c r="C169" s="4" t="n"/>
      <c r="D169" s="7" t="n"/>
      <c r="E169" s="8" t="str">
        <f>IF(C169="","",IFERROR(VLOOKUP(C169,Cadastro!$A$5:$B$34,2,FALSE),0))</f>
        <v/>
      </c>
      <c r="F169" s="9" t="n"/>
      <c r="G169" s="10" t="str">
        <f>IF(OR(C169="",D169=""),"",D169*E169*(1-N(F169)))</f>
        <v/>
      </c>
    </row>
    <row r="170">
      <c r="A170" s="6" t="n"/>
      <c r="B170" s="4" t="n"/>
      <c r="C170" s="4" t="n"/>
      <c r="D170" s="7" t="n"/>
      <c r="E170" s="8" t="str">
        <f>IF(C170="","",IFERROR(VLOOKUP(C170,Cadastro!$A$5:$B$34,2,FALSE),0))</f>
        <v/>
      </c>
      <c r="F170" s="9" t="n"/>
      <c r="G170" s="10" t="str">
        <f>IF(OR(C170="",D170=""),"",D170*E170*(1-N(F170)))</f>
        <v/>
      </c>
    </row>
    <row r="171">
      <c r="A171" s="6" t="n"/>
      <c r="B171" s="4" t="n"/>
      <c r="C171" s="4" t="n"/>
      <c r="D171" s="7" t="n"/>
      <c r="E171" s="8" t="str">
        <f>IF(C171="","",IFERROR(VLOOKUP(C171,Cadastro!$A$5:$B$34,2,FALSE),0))</f>
        <v/>
      </c>
      <c r="F171" s="9" t="n"/>
      <c r="G171" s="10" t="str">
        <f>IF(OR(C171="",D171=""),"",D171*E171*(1-N(F171)))</f>
        <v/>
      </c>
    </row>
    <row r="172">
      <c r="A172" s="6" t="n"/>
      <c r="B172" s="4" t="n"/>
      <c r="C172" s="4" t="n"/>
      <c r="D172" s="7" t="n"/>
      <c r="E172" s="8" t="str">
        <f>IF(C172="","",IFERROR(VLOOKUP(C172,Cadastro!$A$5:$B$34,2,FALSE),0))</f>
        <v/>
      </c>
      <c r="F172" s="9" t="n"/>
      <c r="G172" s="10" t="str">
        <f>IF(OR(C172="",D172=""),"",D172*E172*(1-N(F172)))</f>
        <v/>
      </c>
    </row>
    <row r="173">
      <c r="A173" s="6" t="n"/>
      <c r="B173" s="4" t="n"/>
      <c r="C173" s="4" t="n"/>
      <c r="D173" s="7" t="n"/>
      <c r="E173" s="8" t="str">
        <f>IF(C173="","",IFERROR(VLOOKUP(C173,Cadastro!$A$5:$B$34,2,FALSE),0))</f>
        <v/>
      </c>
      <c r="F173" s="9" t="n"/>
      <c r="G173" s="10" t="str">
        <f>IF(OR(C173="",D173=""),"",D173*E173*(1-N(F173)))</f>
        <v/>
      </c>
    </row>
    <row r="174">
      <c r="A174" s="6" t="n"/>
      <c r="B174" s="4" t="n"/>
      <c r="C174" s="4" t="n"/>
      <c r="D174" s="7" t="n"/>
      <c r="E174" s="8" t="str">
        <f>IF(C174="","",IFERROR(VLOOKUP(C174,Cadastro!$A$5:$B$34,2,FALSE),0))</f>
        <v/>
      </c>
      <c r="F174" s="9" t="n"/>
      <c r="G174" s="10" t="str">
        <f>IF(OR(C174="",D174=""),"",D174*E174*(1-N(F174)))</f>
        <v/>
      </c>
    </row>
    <row r="175">
      <c r="A175" s="6" t="n"/>
      <c r="B175" s="4" t="n"/>
      <c r="C175" s="4" t="n"/>
      <c r="D175" s="7" t="n"/>
      <c r="E175" s="8" t="str">
        <f>IF(C175="","",IFERROR(VLOOKUP(C175,Cadastro!$A$5:$B$34,2,FALSE),0))</f>
        <v/>
      </c>
      <c r="F175" s="9" t="n"/>
      <c r="G175" s="10" t="str">
        <f>IF(OR(C175="",D175=""),"",D175*E175*(1-N(F175)))</f>
        <v/>
      </c>
    </row>
    <row r="176">
      <c r="A176" s="6" t="n"/>
      <c r="B176" s="4" t="n"/>
      <c r="C176" s="4" t="n"/>
      <c r="D176" s="7" t="n"/>
      <c r="E176" s="8" t="str">
        <f>IF(C176="","",IFERROR(VLOOKUP(C176,Cadastro!$A$5:$B$34,2,FALSE),0))</f>
        <v/>
      </c>
      <c r="F176" s="9" t="n"/>
      <c r="G176" s="10" t="str">
        <f>IF(OR(C176="",D176=""),"",D176*E176*(1-N(F176)))</f>
        <v/>
      </c>
    </row>
    <row r="177">
      <c r="A177" s="6" t="n"/>
      <c r="B177" s="4" t="n"/>
      <c r="C177" s="4" t="n"/>
      <c r="D177" s="7" t="n"/>
      <c r="E177" s="8" t="str">
        <f>IF(C177="","",IFERROR(VLOOKUP(C177,Cadastro!$A$5:$B$34,2,FALSE),0))</f>
        <v/>
      </c>
      <c r="F177" s="9" t="n"/>
      <c r="G177" s="10" t="str">
        <f>IF(OR(C177="",D177=""),"",D177*E177*(1-N(F177)))</f>
        <v/>
      </c>
    </row>
    <row r="178">
      <c r="A178" s="6" t="n"/>
      <c r="B178" s="4" t="n"/>
      <c r="C178" s="4" t="n"/>
      <c r="D178" s="7" t="n"/>
      <c r="E178" s="8" t="str">
        <f>IF(C178="","",IFERROR(VLOOKUP(C178,Cadastro!$A$5:$B$34,2,FALSE),0))</f>
        <v/>
      </c>
      <c r="F178" s="9" t="n"/>
      <c r="G178" s="10" t="str">
        <f>IF(OR(C178="",D178=""),"",D178*E178*(1-N(F178)))</f>
        <v/>
      </c>
    </row>
    <row r="179">
      <c r="A179" s="6" t="n"/>
      <c r="B179" s="4" t="n"/>
      <c r="C179" s="4" t="n"/>
      <c r="D179" s="7" t="n"/>
      <c r="E179" s="8" t="str">
        <f>IF(C179="","",IFERROR(VLOOKUP(C179,Cadastro!$A$5:$B$34,2,FALSE),0))</f>
        <v/>
      </c>
      <c r="F179" s="9" t="n"/>
      <c r="G179" s="10" t="str">
        <f>IF(OR(C179="",D179=""),"",D179*E179*(1-N(F179)))</f>
        <v/>
      </c>
    </row>
    <row r="180">
      <c r="A180" s="6" t="n"/>
      <c r="B180" s="4" t="n"/>
      <c r="C180" s="4" t="n"/>
      <c r="D180" s="7" t="n"/>
      <c r="E180" s="8" t="str">
        <f>IF(C180="","",IFERROR(VLOOKUP(C180,Cadastro!$A$5:$B$34,2,FALSE),0))</f>
        <v/>
      </c>
      <c r="F180" s="9" t="n"/>
      <c r="G180" s="10" t="str">
        <f>IF(OR(C180="",D180=""),"",D180*E180*(1-N(F180)))</f>
        <v/>
      </c>
    </row>
    <row r="181">
      <c r="A181" s="6" t="n"/>
      <c r="B181" s="4" t="n"/>
      <c r="C181" s="4" t="n"/>
      <c r="D181" s="7" t="n"/>
      <c r="E181" s="8" t="str">
        <f>IF(C181="","",IFERROR(VLOOKUP(C181,Cadastro!$A$5:$B$34,2,FALSE),0))</f>
        <v/>
      </c>
      <c r="F181" s="9" t="n"/>
      <c r="G181" s="10" t="str">
        <f>IF(OR(C181="",D181=""),"",D181*E181*(1-N(F181)))</f>
        <v/>
      </c>
    </row>
    <row r="182">
      <c r="A182" s="6" t="n"/>
      <c r="B182" s="4" t="n"/>
      <c r="C182" s="4" t="n"/>
      <c r="D182" s="7" t="n"/>
      <c r="E182" s="8" t="str">
        <f>IF(C182="","",IFERROR(VLOOKUP(C182,Cadastro!$A$5:$B$34,2,FALSE),0))</f>
        <v/>
      </c>
      <c r="F182" s="9" t="n"/>
      <c r="G182" s="10" t="str">
        <f>IF(OR(C182="",D182=""),"",D182*E182*(1-N(F182)))</f>
        <v/>
      </c>
    </row>
    <row r="183">
      <c r="A183" s="6" t="n"/>
      <c r="B183" s="4" t="n"/>
      <c r="C183" s="4" t="n"/>
      <c r="D183" s="7" t="n"/>
      <c r="E183" s="8" t="str">
        <f>IF(C183="","",IFERROR(VLOOKUP(C183,Cadastro!$A$5:$B$34,2,FALSE),0))</f>
        <v/>
      </c>
      <c r="F183" s="9" t="n"/>
      <c r="G183" s="10" t="str">
        <f>IF(OR(C183="",D183=""),"",D183*E183*(1-N(F183)))</f>
        <v/>
      </c>
    </row>
    <row r="184">
      <c r="A184" s="6" t="n"/>
      <c r="B184" s="4" t="n"/>
      <c r="C184" s="4" t="n"/>
      <c r="D184" s="7" t="n"/>
      <c r="E184" s="8" t="str">
        <f>IF(C184="","",IFERROR(VLOOKUP(C184,Cadastro!$A$5:$B$34,2,FALSE),0))</f>
        <v/>
      </c>
      <c r="F184" s="9" t="n"/>
      <c r="G184" s="10" t="str">
        <f>IF(OR(C184="",D184=""),"",D184*E184*(1-N(F184)))</f>
        <v/>
      </c>
    </row>
    <row r="185">
      <c r="A185" s="6" t="n"/>
      <c r="B185" s="4" t="n"/>
      <c r="C185" s="4" t="n"/>
      <c r="D185" s="7" t="n"/>
      <c r="E185" s="8" t="str">
        <f>IF(C185="","",IFERROR(VLOOKUP(C185,Cadastro!$A$5:$B$34,2,FALSE),0))</f>
        <v/>
      </c>
      <c r="F185" s="9" t="n"/>
      <c r="G185" s="10" t="str">
        <f>IF(OR(C185="",D185=""),"",D185*E185*(1-N(F185)))</f>
        <v/>
      </c>
    </row>
    <row r="186">
      <c r="A186" s="6" t="n"/>
      <c r="B186" s="4" t="n"/>
      <c r="C186" s="4" t="n"/>
      <c r="D186" s="7" t="n"/>
      <c r="E186" s="8" t="str">
        <f>IF(C186="","",IFERROR(VLOOKUP(C186,Cadastro!$A$5:$B$34,2,FALSE),0))</f>
        <v/>
      </c>
      <c r="F186" s="9" t="n"/>
      <c r="G186" s="10" t="str">
        <f>IF(OR(C186="",D186=""),"",D186*E186*(1-N(F186)))</f>
        <v/>
      </c>
    </row>
    <row r="187">
      <c r="A187" s="6" t="n"/>
      <c r="B187" s="4" t="n"/>
      <c r="C187" s="4" t="n"/>
      <c r="D187" s="7" t="n"/>
      <c r="E187" s="8" t="str">
        <f>IF(C187="","",IFERROR(VLOOKUP(C187,Cadastro!$A$5:$B$34,2,FALSE),0))</f>
        <v/>
      </c>
      <c r="F187" s="9" t="n"/>
      <c r="G187" s="10" t="str">
        <f>IF(OR(C187="",D187=""),"",D187*E187*(1-N(F187)))</f>
        <v/>
      </c>
    </row>
    <row r="188">
      <c r="A188" s="6" t="n"/>
      <c r="B188" s="4" t="n"/>
      <c r="C188" s="4" t="n"/>
      <c r="D188" s="7" t="n"/>
      <c r="E188" s="8" t="str">
        <f>IF(C188="","",IFERROR(VLOOKUP(C188,Cadastro!$A$5:$B$34,2,FALSE),0))</f>
        <v/>
      </c>
      <c r="F188" s="9" t="n"/>
      <c r="G188" s="10" t="str">
        <f>IF(OR(C188="",D188=""),"",D188*E188*(1-N(F188)))</f>
        <v/>
      </c>
    </row>
    <row r="189">
      <c r="A189" s="6" t="n"/>
      <c r="B189" s="4" t="n"/>
      <c r="C189" s="4" t="n"/>
      <c r="D189" s="7" t="n"/>
      <c r="E189" s="8" t="str">
        <f>IF(C189="","",IFERROR(VLOOKUP(C189,Cadastro!$A$5:$B$34,2,FALSE),0))</f>
        <v/>
      </c>
      <c r="F189" s="9" t="n"/>
      <c r="G189" s="10" t="str">
        <f>IF(OR(C189="",D189=""),"",D189*E189*(1-N(F189)))</f>
        <v/>
      </c>
    </row>
    <row r="190">
      <c r="A190" s="6" t="n"/>
      <c r="B190" s="4" t="n"/>
      <c r="C190" s="4" t="n"/>
      <c r="D190" s="7" t="n"/>
      <c r="E190" s="8" t="str">
        <f>IF(C190="","",IFERROR(VLOOKUP(C190,Cadastro!$A$5:$B$34,2,FALSE),0))</f>
        <v/>
      </c>
      <c r="F190" s="9" t="n"/>
      <c r="G190" s="10" t="str">
        <f>IF(OR(C190="",D190=""),"",D190*E190*(1-N(F190)))</f>
        <v/>
      </c>
    </row>
    <row r="191">
      <c r="A191" s="6" t="n"/>
      <c r="B191" s="4" t="n"/>
      <c r="C191" s="4" t="n"/>
      <c r="D191" s="7" t="n"/>
      <c r="E191" s="8" t="str">
        <f>IF(C191="","",IFERROR(VLOOKUP(C191,Cadastro!$A$5:$B$34,2,FALSE),0))</f>
        <v/>
      </c>
      <c r="F191" s="9" t="n"/>
      <c r="G191" s="10" t="str">
        <f>IF(OR(C191="",D191=""),"",D191*E191*(1-N(F191)))</f>
        <v/>
      </c>
    </row>
    <row r="192">
      <c r="A192" s="6" t="n"/>
      <c r="B192" s="4" t="n"/>
      <c r="C192" s="4" t="n"/>
      <c r="D192" s="7" t="n"/>
      <c r="E192" s="8" t="str">
        <f>IF(C192="","",IFERROR(VLOOKUP(C192,Cadastro!$A$5:$B$34,2,FALSE),0))</f>
        <v/>
      </c>
      <c r="F192" s="9" t="n"/>
      <c r="G192" s="10" t="str">
        <f>IF(OR(C192="",D192=""),"",D192*E192*(1-N(F192)))</f>
        <v/>
      </c>
    </row>
    <row r="193">
      <c r="A193" s="6" t="n"/>
      <c r="B193" s="4" t="n"/>
      <c r="C193" s="4" t="n"/>
      <c r="D193" s="7" t="n"/>
      <c r="E193" s="8" t="str">
        <f>IF(C193="","",IFERROR(VLOOKUP(C193,Cadastro!$A$5:$B$34,2,FALSE),0))</f>
        <v/>
      </c>
      <c r="F193" s="9" t="n"/>
      <c r="G193" s="10" t="str">
        <f>IF(OR(C193="",D193=""),"",D193*E193*(1-N(F193)))</f>
        <v/>
      </c>
    </row>
    <row r="194">
      <c r="A194" s="6" t="n"/>
      <c r="B194" s="4" t="n"/>
      <c r="C194" s="4" t="n"/>
      <c r="D194" s="7" t="n"/>
      <c r="E194" s="8" t="str">
        <f>IF(C194="","",IFERROR(VLOOKUP(C194,Cadastro!$A$5:$B$34,2,FALSE),0))</f>
        <v/>
      </c>
      <c r="F194" s="9" t="n"/>
      <c r="G194" s="10" t="str">
        <f>IF(OR(C194="",D194=""),"",D194*E194*(1-N(F194)))</f>
        <v/>
      </c>
    </row>
    <row r="195">
      <c r="A195" s="6" t="n"/>
      <c r="B195" s="4" t="n"/>
      <c r="C195" s="4" t="n"/>
      <c r="D195" s="7" t="n"/>
      <c r="E195" s="8" t="str">
        <f>IF(C195="","",IFERROR(VLOOKUP(C195,Cadastro!$A$5:$B$34,2,FALSE),0))</f>
        <v/>
      </c>
      <c r="F195" s="9" t="n"/>
      <c r="G195" s="10" t="str">
        <f>IF(OR(C195="",D195=""),"",D195*E195*(1-N(F195)))</f>
        <v/>
      </c>
    </row>
    <row r="196">
      <c r="A196" s="6" t="n"/>
      <c r="B196" s="4" t="n"/>
      <c r="C196" s="4" t="n"/>
      <c r="D196" s="7" t="n"/>
      <c r="E196" s="8" t="str">
        <f>IF(C196="","",IFERROR(VLOOKUP(C196,Cadastro!$A$5:$B$34,2,FALSE),0))</f>
        <v/>
      </c>
      <c r="F196" s="9" t="n"/>
      <c r="G196" s="10" t="str">
        <f>IF(OR(C196="",D196=""),"",D196*E196*(1-N(F196)))</f>
        <v/>
      </c>
    </row>
    <row r="197">
      <c r="A197" s="6" t="n"/>
      <c r="B197" s="4" t="n"/>
      <c r="C197" s="4" t="n"/>
      <c r="D197" s="7" t="n"/>
      <c r="E197" s="8" t="str">
        <f>IF(C197="","",IFERROR(VLOOKUP(C197,Cadastro!$A$5:$B$34,2,FALSE),0))</f>
        <v/>
      </c>
      <c r="F197" s="9" t="n"/>
      <c r="G197" s="10" t="str">
        <f>IF(OR(C197="",D197=""),"",D197*E197*(1-N(F197)))</f>
        <v/>
      </c>
    </row>
    <row r="198">
      <c r="A198" s="6" t="n"/>
      <c r="B198" s="4" t="n"/>
      <c r="C198" s="4" t="n"/>
      <c r="D198" s="7" t="n"/>
      <c r="E198" s="8" t="str">
        <f>IF(C198="","",IFERROR(VLOOKUP(C198,Cadastro!$A$5:$B$34,2,FALSE),0))</f>
        <v/>
      </c>
      <c r="F198" s="9" t="n"/>
      <c r="G198" s="10" t="str">
        <f>IF(OR(C198="",D198=""),"",D198*E198*(1-N(F198)))</f>
        <v/>
      </c>
    </row>
    <row r="199">
      <c r="A199" s="6" t="n"/>
      <c r="B199" s="4" t="n"/>
      <c r="C199" s="4" t="n"/>
      <c r="D199" s="7" t="n"/>
      <c r="E199" s="8" t="str">
        <f>IF(C199="","",IFERROR(VLOOKUP(C199,Cadastro!$A$5:$B$34,2,FALSE),0))</f>
        <v/>
      </c>
      <c r="F199" s="9" t="n"/>
      <c r="G199" s="10" t="str">
        <f>IF(OR(C199="",D199=""),"",D199*E199*(1-N(F199)))</f>
        <v/>
      </c>
    </row>
    <row r="200">
      <c r="A200" s="6" t="n"/>
      <c r="B200" s="4" t="n"/>
      <c r="C200" s="4" t="n"/>
      <c r="D200" s="7" t="n"/>
      <c r="E200" s="8" t="str">
        <f>IF(C200="","",IFERROR(VLOOKUP(C200,Cadastro!$A$5:$B$34,2,FALSE),0))</f>
        <v/>
      </c>
      <c r="F200" s="9" t="n"/>
      <c r="G200" s="10" t="str">
        <f>IF(OR(C200="",D200=""),"",D200*E200*(1-N(F200)))</f>
        <v/>
      </c>
    </row>
    <row r="201">
      <c r="A201" s="6" t="n"/>
      <c r="B201" s="4" t="n"/>
      <c r="C201" s="4" t="n"/>
      <c r="D201" s="7" t="n"/>
      <c r="E201" s="8" t="str">
        <f>IF(C201="","",IFERROR(VLOOKUP(C201,Cadastro!$A$5:$B$34,2,FALSE),0))</f>
        <v/>
      </c>
      <c r="F201" s="9" t="n"/>
      <c r="G201" s="10" t="str">
        <f>IF(OR(C201="",D201=""),"",D201*E201*(1-N(F201)))</f>
        <v/>
      </c>
    </row>
    <row r="202">
      <c r="A202" s="6" t="n"/>
      <c r="B202" s="4" t="n"/>
      <c r="C202" s="4" t="n"/>
      <c r="D202" s="7" t="n"/>
      <c r="E202" s="8" t="str">
        <f>IF(C202="","",IFERROR(VLOOKUP(C202,Cadastro!$A$5:$B$34,2,FALSE),0))</f>
        <v/>
      </c>
      <c r="F202" s="9" t="n"/>
      <c r="G202" s="10" t="str">
        <f>IF(OR(C202="",D202=""),"",D202*E202*(1-N(F202)))</f>
        <v/>
      </c>
    </row>
    <row r="203">
      <c r="A203" s="6" t="n"/>
      <c r="B203" s="4" t="n"/>
      <c r="C203" s="4" t="n"/>
      <c r="D203" s="7" t="n"/>
      <c r="E203" s="8" t="str">
        <f>IF(C203="","",IFERROR(VLOOKUP(C203,Cadastro!$A$5:$B$34,2,FALSE),0))</f>
        <v/>
      </c>
      <c r="F203" s="9" t="n"/>
      <c r="G203" s="10" t="str">
        <f>IF(OR(C203="",D203=""),"",D203*E203*(1-N(F203)))</f>
        <v/>
      </c>
    </row>
    <row r="204">
      <c r="A204" s="6" t="n"/>
      <c r="B204" s="4" t="n"/>
      <c r="C204" s="4" t="n"/>
      <c r="D204" s="7" t="n"/>
      <c r="E204" s="8" t="str">
        <f>IF(C204="","",IFERROR(VLOOKUP(C204,Cadastro!$A$5:$B$34,2,FALSE),0))</f>
        <v/>
      </c>
      <c r="F204" s="9" t="n"/>
      <c r="G204" s="10" t="str">
        <f>IF(OR(C204="",D204=""),"",D204*E204*(1-N(F204)))</f>
        <v/>
      </c>
    </row>
    <row r="205">
      <c r="A205" s="6" t="n"/>
      <c r="B205" s="4" t="n"/>
      <c r="C205" s="4" t="n"/>
      <c r="D205" s="7" t="n"/>
      <c r="E205" s="8" t="str">
        <f>IF(C205="","",IFERROR(VLOOKUP(C205,Cadastro!$A$5:$B$34,2,FALSE),0))</f>
        <v/>
      </c>
      <c r="F205" s="9" t="n"/>
      <c r="G205" s="10" t="str">
        <f>IF(OR(C205="",D205=""),"",D205*E205*(1-N(F205)))</f>
        <v/>
      </c>
    </row>
    <row r="206">
      <c r="A206" s="6" t="n"/>
      <c r="B206" s="4" t="n"/>
      <c r="C206" s="4" t="n"/>
      <c r="D206" s="7" t="n"/>
      <c r="E206" s="8" t="str">
        <f>IF(C206="","",IFERROR(VLOOKUP(C206,Cadastro!$A$5:$B$34,2,FALSE),0))</f>
        <v/>
      </c>
      <c r="F206" s="9" t="n"/>
      <c r="G206" s="10" t="str">
        <f>IF(OR(C206="",D206=""),"",D206*E206*(1-N(F206)))</f>
        <v/>
      </c>
    </row>
    <row r="207">
      <c r="A207" s="6" t="n"/>
      <c r="B207" s="4" t="n"/>
      <c r="C207" s="4" t="n"/>
      <c r="D207" s="7" t="n"/>
      <c r="E207" s="8" t="str">
        <f>IF(C207="","",IFERROR(VLOOKUP(C207,Cadastro!$A$5:$B$34,2,FALSE),0))</f>
        <v/>
      </c>
      <c r="F207" s="9" t="n"/>
      <c r="G207" s="10" t="str">
        <f>IF(OR(C207="",D207=""),"",D207*E207*(1-N(F207)))</f>
        <v/>
      </c>
    </row>
    <row r="208">
      <c r="A208" s="6" t="n"/>
      <c r="B208" s="4" t="n"/>
      <c r="C208" s="4" t="n"/>
      <c r="D208" s="7" t="n"/>
      <c r="E208" s="8" t="str">
        <f>IF(C208="","",IFERROR(VLOOKUP(C208,Cadastro!$A$5:$B$34,2,FALSE),0))</f>
        <v/>
      </c>
      <c r="F208" s="9" t="n"/>
      <c r="G208" s="10" t="str">
        <f>IF(OR(C208="",D208=""),"",D208*E208*(1-N(F208)))</f>
        <v/>
      </c>
    </row>
    <row r="209">
      <c r="A209" s="6" t="n"/>
      <c r="B209" s="4" t="n"/>
      <c r="C209" s="4" t="n"/>
      <c r="D209" s="7" t="n"/>
      <c r="E209" s="8" t="str">
        <f>IF(C209="","",IFERROR(VLOOKUP(C209,Cadastro!$A$5:$B$34,2,FALSE),0))</f>
        <v/>
      </c>
      <c r="F209" s="9" t="n"/>
      <c r="G209" s="10" t="str">
        <f>IF(OR(C209="",D209=""),"",D209*E209*(1-N(F209)))</f>
        <v/>
      </c>
    </row>
    <row r="210">
      <c r="A210" s="6" t="n"/>
      <c r="B210" s="4" t="n"/>
      <c r="C210" s="4" t="n"/>
      <c r="D210" s="7" t="n"/>
      <c r="E210" s="8" t="str">
        <f>IF(C210="","",IFERROR(VLOOKUP(C210,Cadastro!$A$5:$B$34,2,FALSE),0))</f>
        <v/>
      </c>
      <c r="F210" s="9" t="n"/>
      <c r="G210" s="10" t="str">
        <f>IF(OR(C210="",D210=""),"",D210*E210*(1-N(F210)))</f>
        <v/>
      </c>
    </row>
    <row r="211">
      <c r="A211" s="6" t="n"/>
      <c r="B211" s="4" t="n"/>
      <c r="C211" s="4" t="n"/>
      <c r="D211" s="7" t="n"/>
      <c r="E211" s="8" t="str">
        <f>IF(C211="","",IFERROR(VLOOKUP(C211,Cadastro!$A$5:$B$34,2,FALSE),0))</f>
        <v/>
      </c>
      <c r="F211" s="9" t="n"/>
      <c r="G211" s="10" t="str">
        <f>IF(OR(C211="",D211=""),"",D211*E211*(1-N(F211)))</f>
        <v/>
      </c>
    </row>
    <row r="212">
      <c r="A212" s="6" t="n"/>
      <c r="B212" s="4" t="n"/>
      <c r="C212" s="4" t="n"/>
      <c r="D212" s="7" t="n"/>
      <c r="E212" s="8" t="str">
        <f>IF(C212="","",IFERROR(VLOOKUP(C212,Cadastro!$A$5:$B$34,2,FALSE),0))</f>
        <v/>
      </c>
      <c r="F212" s="9" t="n"/>
      <c r="G212" s="10" t="str">
        <f>IF(OR(C212="",D212=""),"",D212*E212*(1-N(F212)))</f>
        <v/>
      </c>
    </row>
    <row r="213">
      <c r="A213" s="6" t="n"/>
      <c r="B213" s="4" t="n"/>
      <c r="C213" s="4" t="n"/>
      <c r="D213" s="7" t="n"/>
      <c r="E213" s="8" t="str">
        <f>IF(C213="","",IFERROR(VLOOKUP(C213,Cadastro!$A$5:$B$34,2,FALSE),0))</f>
        <v/>
      </c>
      <c r="F213" s="9" t="n"/>
      <c r="G213" s="10" t="str">
        <f>IF(OR(C213="",D213=""),"",D213*E213*(1-N(F213)))</f>
        <v/>
      </c>
    </row>
    <row r="214">
      <c r="A214" s="6" t="n"/>
      <c r="B214" s="4" t="n"/>
      <c r="C214" s="4" t="n"/>
      <c r="D214" s="7" t="n"/>
      <c r="E214" s="8" t="str">
        <f>IF(C214="","",IFERROR(VLOOKUP(C214,Cadastro!$A$5:$B$34,2,FALSE),0))</f>
        <v/>
      </c>
      <c r="F214" s="9" t="n"/>
      <c r="G214" s="10" t="str">
        <f>IF(OR(C214="",D214=""),"",D214*E214*(1-N(F214)))</f>
        <v/>
      </c>
    </row>
    <row r="215">
      <c r="A215" s="6" t="n"/>
      <c r="B215" s="4" t="n"/>
      <c r="C215" s="4" t="n"/>
      <c r="D215" s="7" t="n"/>
      <c r="E215" s="8" t="str">
        <f>IF(C215="","",IFERROR(VLOOKUP(C215,Cadastro!$A$5:$B$34,2,FALSE),0))</f>
        <v/>
      </c>
      <c r="F215" s="9" t="n"/>
      <c r="G215" s="10" t="str">
        <f>IF(OR(C215="",D215=""),"",D215*E215*(1-N(F215)))</f>
        <v/>
      </c>
    </row>
    <row r="216">
      <c r="A216" s="6" t="n"/>
      <c r="B216" s="4" t="n"/>
      <c r="C216" s="4" t="n"/>
      <c r="D216" s="7" t="n"/>
      <c r="E216" s="8" t="str">
        <f>IF(C216="","",IFERROR(VLOOKUP(C216,Cadastro!$A$5:$B$34,2,FALSE),0))</f>
        <v/>
      </c>
      <c r="F216" s="9" t="n"/>
      <c r="G216" s="10" t="str">
        <f>IF(OR(C216="",D216=""),"",D216*E216*(1-N(F216)))</f>
        <v/>
      </c>
    </row>
    <row r="217">
      <c r="A217" s="6" t="n"/>
      <c r="B217" s="4" t="n"/>
      <c r="C217" s="4" t="n"/>
      <c r="D217" s="7" t="n"/>
      <c r="E217" s="8" t="str">
        <f>IF(C217="","",IFERROR(VLOOKUP(C217,Cadastro!$A$5:$B$34,2,FALSE),0))</f>
        <v/>
      </c>
      <c r="F217" s="9" t="n"/>
      <c r="G217" s="10" t="str">
        <f>IF(OR(C217="",D217=""),"",D217*E217*(1-N(F217)))</f>
        <v/>
      </c>
    </row>
    <row r="218">
      <c r="A218" s="6" t="n"/>
      <c r="B218" s="4" t="n"/>
      <c r="C218" s="4" t="n"/>
      <c r="D218" s="7" t="n"/>
      <c r="E218" s="8" t="str">
        <f>IF(C218="","",IFERROR(VLOOKUP(C218,Cadastro!$A$5:$B$34,2,FALSE),0))</f>
        <v/>
      </c>
      <c r="F218" s="9" t="n"/>
      <c r="G218" s="10" t="str">
        <f>IF(OR(C218="",D218=""),"",D218*E218*(1-N(F218)))</f>
        <v/>
      </c>
    </row>
    <row r="219">
      <c r="A219" s="6" t="n"/>
      <c r="B219" s="4" t="n"/>
      <c r="C219" s="4" t="n"/>
      <c r="D219" s="7" t="n"/>
      <c r="E219" s="8" t="str">
        <f>IF(C219="","",IFERROR(VLOOKUP(C219,Cadastro!$A$5:$B$34,2,FALSE),0))</f>
        <v/>
      </c>
      <c r="F219" s="9" t="n"/>
      <c r="G219" s="10" t="str">
        <f>IF(OR(C219="",D219=""),"",D219*E219*(1-N(F219)))</f>
        <v/>
      </c>
    </row>
    <row r="220">
      <c r="A220" s="6" t="n"/>
      <c r="B220" s="4" t="n"/>
      <c r="C220" s="4" t="n"/>
      <c r="D220" s="7" t="n"/>
      <c r="E220" s="8" t="str">
        <f>IF(C220="","",IFERROR(VLOOKUP(C220,Cadastro!$A$5:$B$34,2,FALSE),0))</f>
        <v/>
      </c>
      <c r="F220" s="9" t="n"/>
      <c r="G220" s="10" t="str">
        <f>IF(OR(C220="",D220=""),"",D220*E220*(1-N(F220)))</f>
        <v/>
      </c>
    </row>
    <row r="221">
      <c r="A221" s="6" t="n"/>
      <c r="B221" s="4" t="n"/>
      <c r="C221" s="4" t="n"/>
      <c r="D221" s="7" t="n"/>
      <c r="E221" s="8" t="str">
        <f>IF(C221="","",IFERROR(VLOOKUP(C221,Cadastro!$A$5:$B$34,2,FALSE),0))</f>
        <v/>
      </c>
      <c r="F221" s="9" t="n"/>
      <c r="G221" s="10" t="str">
        <f>IF(OR(C221="",D221=""),"",D221*E221*(1-N(F221)))</f>
        <v/>
      </c>
    </row>
    <row r="222">
      <c r="A222" s="6" t="n"/>
      <c r="B222" s="4" t="n"/>
      <c r="C222" s="4" t="n"/>
      <c r="D222" s="7" t="n"/>
      <c r="E222" s="8" t="str">
        <f>IF(C222="","",IFERROR(VLOOKUP(C222,Cadastro!$A$5:$B$34,2,FALSE),0))</f>
        <v/>
      </c>
      <c r="F222" s="9" t="n"/>
      <c r="G222" s="10" t="str">
        <f>IF(OR(C222="",D222=""),"",D222*E222*(1-N(F222)))</f>
        <v/>
      </c>
    </row>
    <row r="223">
      <c r="A223" s="6" t="n"/>
      <c r="B223" s="4" t="n"/>
      <c r="C223" s="4" t="n"/>
      <c r="D223" s="7" t="n"/>
      <c r="E223" s="8" t="str">
        <f>IF(C223="","",IFERROR(VLOOKUP(C223,Cadastro!$A$5:$B$34,2,FALSE),0))</f>
        <v/>
      </c>
      <c r="F223" s="9" t="n"/>
      <c r="G223" s="10" t="str">
        <f>IF(OR(C223="",D223=""),"",D223*E223*(1-N(F223)))</f>
        <v/>
      </c>
    </row>
    <row r="224">
      <c r="A224" s="6" t="n"/>
      <c r="B224" s="4" t="n"/>
      <c r="C224" s="4" t="n"/>
      <c r="D224" s="7" t="n"/>
      <c r="E224" s="8" t="str">
        <f>IF(C224="","",IFERROR(VLOOKUP(C224,Cadastro!$A$5:$B$34,2,FALSE),0))</f>
        <v/>
      </c>
      <c r="F224" s="9" t="n"/>
      <c r="G224" s="10" t="str">
        <f>IF(OR(C224="",D224=""),"",D224*E224*(1-N(F224)))</f>
        <v/>
      </c>
    </row>
    <row r="225">
      <c r="A225" s="6" t="n"/>
      <c r="B225" s="4" t="n"/>
      <c r="C225" s="4" t="n"/>
      <c r="D225" s="7" t="n"/>
      <c r="E225" s="8" t="str">
        <f>IF(C225="","",IFERROR(VLOOKUP(C225,Cadastro!$A$5:$B$34,2,FALSE),0))</f>
        <v/>
      </c>
      <c r="F225" s="9" t="n"/>
      <c r="G225" s="10" t="str">
        <f>IF(OR(C225="",D225=""),"",D225*E225*(1-N(F225)))</f>
        <v/>
      </c>
    </row>
    <row r="226">
      <c r="A226" s="6" t="n"/>
      <c r="B226" s="4" t="n"/>
      <c r="C226" s="4" t="n"/>
      <c r="D226" s="7" t="n"/>
      <c r="E226" s="8" t="str">
        <f>IF(C226="","",IFERROR(VLOOKUP(C226,Cadastro!$A$5:$B$34,2,FALSE),0))</f>
        <v/>
      </c>
      <c r="F226" s="9" t="n"/>
      <c r="G226" s="10" t="str">
        <f>IF(OR(C226="",D226=""),"",D226*E226*(1-N(F226)))</f>
        <v/>
      </c>
    </row>
    <row r="227">
      <c r="A227" s="6" t="n"/>
      <c r="B227" s="4" t="n"/>
      <c r="C227" s="4" t="n"/>
      <c r="D227" s="7" t="n"/>
      <c r="E227" s="8" t="str">
        <f>IF(C227="","",IFERROR(VLOOKUP(C227,Cadastro!$A$5:$B$34,2,FALSE),0))</f>
        <v/>
      </c>
      <c r="F227" s="9" t="n"/>
      <c r="G227" s="10" t="str">
        <f>IF(OR(C227="",D227=""),"",D227*E227*(1-N(F227)))</f>
        <v/>
      </c>
    </row>
    <row r="228">
      <c r="A228" s="6" t="n"/>
      <c r="B228" s="4" t="n"/>
      <c r="C228" s="4" t="n"/>
      <c r="D228" s="7" t="n"/>
      <c r="E228" s="8" t="str">
        <f>IF(C228="","",IFERROR(VLOOKUP(C228,Cadastro!$A$5:$B$34,2,FALSE),0))</f>
        <v/>
      </c>
      <c r="F228" s="9" t="n"/>
      <c r="G228" s="10" t="str">
        <f>IF(OR(C228="",D228=""),"",D228*E228*(1-N(F228)))</f>
        <v/>
      </c>
    </row>
    <row r="229">
      <c r="A229" s="6" t="n"/>
      <c r="B229" s="4" t="n"/>
      <c r="C229" s="4" t="n"/>
      <c r="D229" s="7" t="n"/>
      <c r="E229" s="8" t="str">
        <f>IF(C229="","",IFERROR(VLOOKUP(C229,Cadastro!$A$5:$B$34,2,FALSE),0))</f>
        <v/>
      </c>
      <c r="F229" s="9" t="n"/>
      <c r="G229" s="10" t="str">
        <f>IF(OR(C229="",D229=""),"",D229*E229*(1-N(F229)))</f>
        <v/>
      </c>
    </row>
    <row r="230">
      <c r="A230" s="6" t="n"/>
      <c r="B230" s="4" t="n"/>
      <c r="C230" s="4" t="n"/>
      <c r="D230" s="7" t="n"/>
      <c r="E230" s="8" t="str">
        <f>IF(C230="","",IFERROR(VLOOKUP(C230,Cadastro!$A$5:$B$34,2,FALSE),0))</f>
        <v/>
      </c>
      <c r="F230" s="9" t="n"/>
      <c r="G230" s="10" t="str">
        <f>IF(OR(C230="",D230=""),"",D230*E230*(1-N(F230)))</f>
        <v/>
      </c>
    </row>
    <row r="231">
      <c r="A231" s="6" t="n"/>
      <c r="B231" s="4" t="n"/>
      <c r="C231" s="4" t="n"/>
      <c r="D231" s="7" t="n"/>
      <c r="E231" s="8" t="str">
        <f>IF(C231="","",IFERROR(VLOOKUP(C231,Cadastro!$A$5:$B$34,2,FALSE),0))</f>
        <v/>
      </c>
      <c r="F231" s="9" t="n"/>
      <c r="G231" s="10" t="str">
        <f>IF(OR(C231="",D231=""),"",D231*E231*(1-N(F231)))</f>
        <v/>
      </c>
    </row>
    <row r="232">
      <c r="A232" s="6" t="n"/>
      <c r="B232" s="4" t="n"/>
      <c r="C232" s="4" t="n"/>
      <c r="D232" s="7" t="n"/>
      <c r="E232" s="8" t="str">
        <f>IF(C232="","",IFERROR(VLOOKUP(C232,Cadastro!$A$5:$B$34,2,FALSE),0))</f>
        <v/>
      </c>
      <c r="F232" s="9" t="n"/>
      <c r="G232" s="10" t="str">
        <f>IF(OR(C232="",D232=""),"",D232*E232*(1-N(F232)))</f>
        <v/>
      </c>
    </row>
    <row r="233">
      <c r="A233" s="6" t="n"/>
      <c r="B233" s="4" t="n"/>
      <c r="C233" s="4" t="n"/>
      <c r="D233" s="7" t="n"/>
      <c r="E233" s="8" t="str">
        <f>IF(C233="","",IFERROR(VLOOKUP(C233,Cadastro!$A$5:$B$34,2,FALSE),0))</f>
        <v/>
      </c>
      <c r="F233" s="9" t="n"/>
      <c r="G233" s="10" t="str">
        <f>IF(OR(C233="",D233=""),"",D233*E233*(1-N(F233)))</f>
        <v/>
      </c>
    </row>
    <row r="234">
      <c r="A234" s="6" t="n"/>
      <c r="B234" s="4" t="n"/>
      <c r="C234" s="4" t="n"/>
      <c r="D234" s="7" t="n"/>
      <c r="E234" s="8" t="str">
        <f>IF(C234="","",IFERROR(VLOOKUP(C234,Cadastro!$A$5:$B$34,2,FALSE),0))</f>
        <v/>
      </c>
      <c r="F234" s="9" t="n"/>
      <c r="G234" s="10" t="str">
        <f>IF(OR(C234="",D234=""),"",D234*E234*(1-N(F234)))</f>
        <v/>
      </c>
    </row>
    <row r="235">
      <c r="A235" s="6" t="n"/>
      <c r="B235" s="4" t="n"/>
      <c r="C235" s="4" t="n"/>
      <c r="D235" s="7" t="n"/>
      <c r="E235" s="8" t="str">
        <f>IF(C235="","",IFERROR(VLOOKUP(C235,Cadastro!$A$5:$B$34,2,FALSE),0))</f>
        <v/>
      </c>
      <c r="F235" s="9" t="n"/>
      <c r="G235" s="10" t="str">
        <f>IF(OR(C235="",D235=""),"",D235*E235*(1-N(F235)))</f>
        <v/>
      </c>
    </row>
    <row r="236">
      <c r="A236" s="6" t="n"/>
      <c r="B236" s="4" t="n"/>
      <c r="C236" s="4" t="n"/>
      <c r="D236" s="7" t="n"/>
      <c r="E236" s="8" t="str">
        <f>IF(C236="","",IFERROR(VLOOKUP(C236,Cadastro!$A$5:$B$34,2,FALSE),0))</f>
        <v/>
      </c>
      <c r="F236" s="9" t="n"/>
      <c r="G236" s="10" t="str">
        <f>IF(OR(C236="",D236=""),"",D236*E236*(1-N(F236)))</f>
        <v/>
      </c>
    </row>
    <row r="237">
      <c r="A237" s="6" t="n"/>
      <c r="B237" s="4" t="n"/>
      <c r="C237" s="4" t="n"/>
      <c r="D237" s="7" t="n"/>
      <c r="E237" s="8" t="str">
        <f>IF(C237="","",IFERROR(VLOOKUP(C237,Cadastro!$A$5:$B$34,2,FALSE),0))</f>
        <v/>
      </c>
      <c r="F237" s="9" t="n"/>
      <c r="G237" s="10" t="str">
        <f>IF(OR(C237="",D237=""),"",D237*E237*(1-N(F237)))</f>
        <v/>
      </c>
    </row>
    <row r="238">
      <c r="A238" s="6" t="n"/>
      <c r="B238" s="4" t="n"/>
      <c r="C238" s="4" t="n"/>
      <c r="D238" s="7" t="n"/>
      <c r="E238" s="8" t="str">
        <f>IF(C238="","",IFERROR(VLOOKUP(C238,Cadastro!$A$5:$B$34,2,FALSE),0))</f>
        <v/>
      </c>
      <c r="F238" s="9" t="n"/>
      <c r="G238" s="10" t="str">
        <f>IF(OR(C238="",D238=""),"",D238*E238*(1-N(F238)))</f>
        <v/>
      </c>
    </row>
    <row r="239">
      <c r="A239" s="6" t="n"/>
      <c r="B239" s="4" t="n"/>
      <c r="C239" s="4" t="n"/>
      <c r="D239" s="7" t="n"/>
      <c r="E239" s="8" t="str">
        <f>IF(C239="","",IFERROR(VLOOKUP(C239,Cadastro!$A$5:$B$34,2,FALSE),0))</f>
        <v/>
      </c>
      <c r="F239" s="9" t="n"/>
      <c r="G239" s="10" t="str">
        <f>IF(OR(C239="",D239=""),"",D239*E239*(1-N(F239)))</f>
        <v/>
      </c>
    </row>
    <row r="240">
      <c r="A240" s="6" t="n"/>
      <c r="B240" s="4" t="n"/>
      <c r="C240" s="4" t="n"/>
      <c r="D240" s="7" t="n"/>
      <c r="E240" s="8" t="str">
        <f>IF(C240="","",IFERROR(VLOOKUP(C240,Cadastro!$A$5:$B$34,2,FALSE),0))</f>
        <v/>
      </c>
      <c r="F240" s="9" t="n"/>
      <c r="G240" s="10" t="str">
        <f>IF(OR(C240="",D240=""),"",D240*E240*(1-N(F240)))</f>
        <v/>
      </c>
    </row>
    <row r="241">
      <c r="A241" s="6" t="n"/>
      <c r="B241" s="4" t="n"/>
      <c r="C241" s="4" t="n"/>
      <c r="D241" s="7" t="n"/>
      <c r="E241" s="8" t="str">
        <f>IF(C241="","",IFERROR(VLOOKUP(C241,Cadastro!$A$5:$B$34,2,FALSE),0))</f>
        <v/>
      </c>
      <c r="F241" s="9" t="n"/>
      <c r="G241" s="10" t="str">
        <f>IF(OR(C241="",D241=""),"",D241*E241*(1-N(F241)))</f>
        <v/>
      </c>
    </row>
    <row r="242">
      <c r="A242" s="6" t="n"/>
      <c r="B242" s="4" t="n"/>
      <c r="C242" s="4" t="n"/>
      <c r="D242" s="7" t="n"/>
      <c r="E242" s="8" t="str">
        <f>IF(C242="","",IFERROR(VLOOKUP(C242,Cadastro!$A$5:$B$34,2,FALSE),0))</f>
        <v/>
      </c>
      <c r="F242" s="9" t="n"/>
      <c r="G242" s="10" t="str">
        <f>IF(OR(C242="",D242=""),"",D242*E242*(1-N(F242)))</f>
        <v/>
      </c>
    </row>
    <row r="243">
      <c r="A243" s="6" t="n"/>
      <c r="B243" s="4" t="n"/>
      <c r="C243" s="4" t="n"/>
      <c r="D243" s="7" t="n"/>
      <c r="E243" s="8" t="str">
        <f>IF(C243="","",IFERROR(VLOOKUP(C243,Cadastro!$A$5:$B$34,2,FALSE),0))</f>
        <v/>
      </c>
      <c r="F243" s="9" t="n"/>
      <c r="G243" s="10" t="str">
        <f>IF(OR(C243="",D243=""),"",D243*E243*(1-N(F243)))</f>
        <v/>
      </c>
    </row>
    <row r="244">
      <c r="A244" s="6" t="n"/>
      <c r="B244" s="4" t="n"/>
      <c r="C244" s="4" t="n"/>
      <c r="D244" s="7" t="n"/>
      <c r="E244" s="8" t="str">
        <f>IF(C244="","",IFERROR(VLOOKUP(C244,Cadastro!$A$5:$B$34,2,FALSE),0))</f>
        <v/>
      </c>
      <c r="F244" s="9" t="n"/>
      <c r="G244" s="10" t="str">
        <f>IF(OR(C244="",D244=""),"",D244*E244*(1-N(F244)))</f>
        <v/>
      </c>
    </row>
    <row r="245">
      <c r="A245" s="6" t="n"/>
      <c r="B245" s="4" t="n"/>
      <c r="C245" s="4" t="n"/>
      <c r="D245" s="7" t="n"/>
      <c r="E245" s="8" t="str">
        <f>IF(C245="","",IFERROR(VLOOKUP(C245,Cadastro!$A$5:$B$34,2,FALSE),0))</f>
        <v/>
      </c>
      <c r="F245" s="9" t="n"/>
      <c r="G245" s="10" t="str">
        <f>IF(OR(C245="",D245=""),"",D245*E245*(1-N(F245)))</f>
        <v/>
      </c>
    </row>
    <row r="246">
      <c r="A246" s="6" t="n"/>
      <c r="B246" s="4" t="n"/>
      <c r="C246" s="4" t="n"/>
      <c r="D246" s="7" t="n"/>
      <c r="E246" s="8" t="str">
        <f>IF(C246="","",IFERROR(VLOOKUP(C246,Cadastro!$A$5:$B$34,2,FALSE),0))</f>
        <v/>
      </c>
      <c r="F246" s="9" t="n"/>
      <c r="G246" s="10" t="str">
        <f>IF(OR(C246="",D246=""),"",D246*E246*(1-N(F246)))</f>
        <v/>
      </c>
    </row>
    <row r="247">
      <c r="A247" s="6" t="n"/>
      <c r="B247" s="4" t="n"/>
      <c r="C247" s="4" t="n"/>
      <c r="D247" s="7" t="n"/>
      <c r="E247" s="8" t="str">
        <f>IF(C247="","",IFERROR(VLOOKUP(C247,Cadastro!$A$5:$B$34,2,FALSE),0))</f>
        <v/>
      </c>
      <c r="F247" s="9" t="n"/>
      <c r="G247" s="10" t="str">
        <f>IF(OR(C247="",D247=""),"",D247*E247*(1-N(F247)))</f>
        <v/>
      </c>
    </row>
    <row r="248">
      <c r="A248" s="6" t="n"/>
      <c r="B248" s="4" t="n"/>
      <c r="C248" s="4" t="n"/>
      <c r="D248" s="7" t="n"/>
      <c r="E248" s="8" t="str">
        <f>IF(C248="","",IFERROR(VLOOKUP(C248,Cadastro!$A$5:$B$34,2,FALSE),0))</f>
        <v/>
      </c>
      <c r="F248" s="9" t="n"/>
      <c r="G248" s="10" t="str">
        <f>IF(OR(C248="",D248=""),"",D248*E248*(1-N(F248)))</f>
        <v/>
      </c>
    </row>
    <row r="249">
      <c r="A249" s="6" t="n"/>
      <c r="B249" s="4" t="n"/>
      <c r="C249" s="4" t="n"/>
      <c r="D249" s="7" t="n"/>
      <c r="E249" s="8" t="str">
        <f>IF(C249="","",IFERROR(VLOOKUP(C249,Cadastro!$A$5:$B$34,2,FALSE),0))</f>
        <v/>
      </c>
      <c r="F249" s="9" t="n"/>
      <c r="G249" s="10" t="str">
        <f>IF(OR(C249="",D249=""),"",D249*E249*(1-N(F249)))</f>
        <v/>
      </c>
    </row>
    <row r="250">
      <c r="A250" s="6" t="n"/>
      <c r="B250" s="4" t="n"/>
      <c r="C250" s="4" t="n"/>
      <c r="D250" s="7" t="n"/>
      <c r="E250" s="8" t="str">
        <f>IF(C250="","",IFERROR(VLOOKUP(C250,Cadastro!$A$5:$B$34,2,FALSE),0))</f>
        <v/>
      </c>
      <c r="F250" s="9" t="n"/>
      <c r="G250" s="10" t="str">
        <f>IF(OR(C250="",D250=""),"",D250*E250*(1-N(F250)))</f>
        <v/>
      </c>
    </row>
    <row r="251">
      <c r="A251" s="6" t="n"/>
      <c r="B251" s="4" t="n"/>
      <c r="C251" s="4" t="n"/>
      <c r="D251" s="7" t="n"/>
      <c r="E251" s="8" t="str">
        <f>IF(C251="","",IFERROR(VLOOKUP(C251,Cadastro!$A$5:$B$34,2,FALSE),0))</f>
        <v/>
      </c>
      <c r="F251" s="9" t="n"/>
      <c r="G251" s="10" t="str">
        <f>IF(OR(C251="",D251=""),"",D251*E251*(1-N(F251)))</f>
        <v/>
      </c>
    </row>
    <row r="252">
      <c r="A252" s="6" t="n"/>
      <c r="B252" s="4" t="n"/>
      <c r="C252" s="4" t="n"/>
      <c r="D252" s="7" t="n"/>
      <c r="E252" s="8" t="str">
        <f>IF(C252="","",IFERROR(VLOOKUP(C252,Cadastro!$A$5:$B$34,2,FALSE),0))</f>
        <v/>
      </c>
      <c r="F252" s="9" t="n"/>
      <c r="G252" s="10" t="str">
        <f>IF(OR(C252="",D252=""),"",D252*E252*(1-N(F252)))</f>
        <v/>
      </c>
    </row>
    <row r="253">
      <c r="A253" s="6" t="n"/>
      <c r="B253" s="4" t="n"/>
      <c r="C253" s="4" t="n"/>
      <c r="D253" s="7" t="n"/>
      <c r="E253" s="8" t="str">
        <f>IF(C253="","",IFERROR(VLOOKUP(C253,Cadastro!$A$5:$B$34,2,FALSE),0))</f>
        <v/>
      </c>
      <c r="F253" s="9" t="n"/>
      <c r="G253" s="10" t="str">
        <f>IF(OR(C253="",D253=""),"",D253*E253*(1-N(F253)))</f>
        <v/>
      </c>
    </row>
    <row r="254">
      <c r="A254" s="6" t="n"/>
      <c r="B254" s="4" t="n"/>
      <c r="C254" s="4" t="n"/>
      <c r="D254" s="7" t="n"/>
      <c r="E254" s="8" t="str">
        <f>IF(C254="","",IFERROR(VLOOKUP(C254,Cadastro!$A$5:$B$34,2,FALSE),0))</f>
        <v/>
      </c>
      <c r="F254" s="9" t="n"/>
      <c r="G254" s="10" t="str">
        <f>IF(OR(C254="",D254=""),"",D254*E254*(1-N(F254)))</f>
        <v/>
      </c>
    </row>
    <row r="255">
      <c r="A255" s="6" t="n"/>
      <c r="B255" s="4" t="n"/>
      <c r="C255" s="4" t="n"/>
      <c r="D255" s="7" t="n"/>
      <c r="E255" s="8" t="str">
        <f>IF(C255="","",IFERROR(VLOOKUP(C255,Cadastro!$A$5:$B$34,2,FALSE),0))</f>
        <v/>
      </c>
      <c r="F255" s="9" t="n"/>
      <c r="G255" s="10" t="str">
        <f>IF(OR(C255="",D255=""),"",D255*E255*(1-N(F255)))</f>
        <v/>
      </c>
    </row>
    <row r="256">
      <c r="A256" s="6" t="n"/>
      <c r="B256" s="4" t="n"/>
      <c r="C256" s="4" t="n"/>
      <c r="D256" s="7" t="n"/>
      <c r="E256" s="8" t="str">
        <f>IF(C256="","",IFERROR(VLOOKUP(C256,Cadastro!$A$5:$B$34,2,FALSE),0))</f>
        <v/>
      </c>
      <c r="F256" s="9" t="n"/>
      <c r="G256" s="10" t="str">
        <f>IF(OR(C256="",D256=""),"",D256*E256*(1-N(F256)))</f>
        <v/>
      </c>
    </row>
    <row r="257">
      <c r="A257" s="6" t="n"/>
      <c r="B257" s="4" t="n"/>
      <c r="C257" s="4" t="n"/>
      <c r="D257" s="7" t="n"/>
      <c r="E257" s="8" t="str">
        <f>IF(C257="","",IFERROR(VLOOKUP(C257,Cadastro!$A$5:$B$34,2,FALSE),0))</f>
        <v/>
      </c>
      <c r="F257" s="9" t="n"/>
      <c r="G257" s="10" t="str">
        <f>IF(OR(C257="",D257=""),"",D257*E257*(1-N(F257)))</f>
        <v/>
      </c>
    </row>
    <row r="258">
      <c r="A258" s="6" t="n"/>
      <c r="B258" s="4" t="n"/>
      <c r="C258" s="4" t="n"/>
      <c r="D258" s="7" t="n"/>
      <c r="E258" s="8" t="str">
        <f>IF(C258="","",IFERROR(VLOOKUP(C258,Cadastro!$A$5:$B$34,2,FALSE),0))</f>
        <v/>
      </c>
      <c r="F258" s="9" t="n"/>
      <c r="G258" s="10" t="str">
        <f>IF(OR(C258="",D258=""),"",D258*E258*(1-N(F258)))</f>
        <v/>
      </c>
    </row>
    <row r="259">
      <c r="A259" s="6" t="n"/>
      <c r="B259" s="4" t="n"/>
      <c r="C259" s="4" t="n"/>
      <c r="D259" s="7" t="n"/>
      <c r="E259" s="8" t="str">
        <f>IF(C259="","",IFERROR(VLOOKUP(C259,Cadastro!$A$5:$B$34,2,FALSE),0))</f>
        <v/>
      </c>
      <c r="F259" s="9" t="n"/>
      <c r="G259" s="10" t="str">
        <f>IF(OR(C259="",D259=""),"",D259*E259*(1-N(F259)))</f>
        <v/>
      </c>
    </row>
    <row r="260">
      <c r="A260" s="6" t="n"/>
      <c r="B260" s="4" t="n"/>
      <c r="C260" s="4" t="n"/>
      <c r="D260" s="7" t="n"/>
      <c r="E260" s="8" t="str">
        <f>IF(C260="","",IFERROR(VLOOKUP(C260,Cadastro!$A$5:$B$34,2,FALSE),0))</f>
        <v/>
      </c>
      <c r="F260" s="9" t="n"/>
      <c r="G260" s="10" t="str">
        <f>IF(OR(C260="",D260=""),"",D260*E260*(1-N(F260)))</f>
        <v/>
      </c>
    </row>
    <row r="261">
      <c r="A261" s="6" t="n"/>
      <c r="B261" s="4" t="n"/>
      <c r="C261" s="4" t="n"/>
      <c r="D261" s="7" t="n"/>
      <c r="E261" s="8" t="str">
        <f>IF(C261="","",IFERROR(VLOOKUP(C261,Cadastro!$A$5:$B$34,2,FALSE),0))</f>
        <v/>
      </c>
      <c r="F261" s="9" t="n"/>
      <c r="G261" s="10" t="str">
        <f>IF(OR(C261="",D261=""),"",D261*E261*(1-N(F261)))</f>
        <v/>
      </c>
    </row>
    <row r="262">
      <c r="A262" s="6" t="n"/>
      <c r="B262" s="4" t="n"/>
      <c r="C262" s="4" t="n"/>
      <c r="D262" s="7" t="n"/>
      <c r="E262" s="8" t="str">
        <f>IF(C262="","",IFERROR(VLOOKUP(C262,Cadastro!$A$5:$B$34,2,FALSE),0))</f>
        <v/>
      </c>
      <c r="F262" s="9" t="n"/>
      <c r="G262" s="10" t="str">
        <f>IF(OR(C262="",D262=""),"",D262*E262*(1-N(F262)))</f>
        <v/>
      </c>
    </row>
    <row r="263">
      <c r="A263" s="6" t="n"/>
      <c r="B263" s="4" t="n"/>
      <c r="C263" s="4" t="n"/>
      <c r="D263" s="7" t="n"/>
      <c r="E263" s="8" t="str">
        <f>IF(C263="","",IFERROR(VLOOKUP(C263,Cadastro!$A$5:$B$34,2,FALSE),0))</f>
        <v/>
      </c>
      <c r="F263" s="9" t="n"/>
      <c r="G263" s="10" t="str">
        <f>IF(OR(C263="",D263=""),"",D263*E263*(1-N(F263)))</f>
        <v/>
      </c>
    </row>
    <row r="264">
      <c r="A264" s="6" t="n"/>
      <c r="B264" s="4" t="n"/>
      <c r="C264" s="4" t="n"/>
      <c r="D264" s="7" t="n"/>
      <c r="E264" s="8" t="str">
        <f>IF(C264="","",IFERROR(VLOOKUP(C264,Cadastro!$A$5:$B$34,2,FALSE),0))</f>
        <v/>
      </c>
      <c r="F264" s="9" t="n"/>
      <c r="G264" s="10" t="str">
        <f>IF(OR(C264="",D264=""),"",D264*E264*(1-N(F264)))</f>
        <v/>
      </c>
    </row>
    <row r="265">
      <c r="A265" s="6" t="n"/>
      <c r="B265" s="4" t="n"/>
      <c r="C265" s="4" t="n"/>
      <c r="D265" s="7" t="n"/>
      <c r="E265" s="8" t="str">
        <f>IF(C265="","",IFERROR(VLOOKUP(C265,Cadastro!$A$5:$B$34,2,FALSE),0))</f>
        <v/>
      </c>
      <c r="F265" s="9" t="n"/>
      <c r="G265" s="10" t="str">
        <f>IF(OR(C265="",D265=""),"",D265*E265*(1-N(F265)))</f>
        <v/>
      </c>
    </row>
    <row r="266">
      <c r="A266" s="6" t="n"/>
      <c r="B266" s="4" t="n"/>
      <c r="C266" s="4" t="n"/>
      <c r="D266" s="7" t="n"/>
      <c r="E266" s="8" t="str">
        <f>IF(C266="","",IFERROR(VLOOKUP(C266,Cadastro!$A$5:$B$34,2,FALSE),0))</f>
        <v/>
      </c>
      <c r="F266" s="9" t="n"/>
      <c r="G266" s="10" t="str">
        <f>IF(OR(C266="",D266=""),"",D266*E266*(1-N(F266)))</f>
        <v/>
      </c>
    </row>
    <row r="267">
      <c r="A267" s="6" t="n"/>
      <c r="B267" s="4" t="n"/>
      <c r="C267" s="4" t="n"/>
      <c r="D267" s="7" t="n"/>
      <c r="E267" s="8" t="str">
        <f>IF(C267="","",IFERROR(VLOOKUP(C267,Cadastro!$A$5:$B$34,2,FALSE),0))</f>
        <v/>
      </c>
      <c r="F267" s="9" t="n"/>
      <c r="G267" s="10" t="str">
        <f>IF(OR(C267="",D267=""),"",D267*E267*(1-N(F267)))</f>
        <v/>
      </c>
    </row>
    <row r="268">
      <c r="A268" s="6" t="n"/>
      <c r="B268" s="4" t="n"/>
      <c r="C268" s="4" t="n"/>
      <c r="D268" s="7" t="n"/>
      <c r="E268" s="8" t="str">
        <f>IF(C268="","",IFERROR(VLOOKUP(C268,Cadastro!$A$5:$B$34,2,FALSE),0))</f>
        <v/>
      </c>
      <c r="F268" s="9" t="n"/>
      <c r="G268" s="10" t="str">
        <f>IF(OR(C268="",D268=""),"",D268*E268*(1-N(F268)))</f>
        <v/>
      </c>
    </row>
    <row r="269">
      <c r="A269" s="6" t="n"/>
      <c r="B269" s="4" t="n"/>
      <c r="C269" s="4" t="n"/>
      <c r="D269" s="7" t="n"/>
      <c r="E269" s="8" t="str">
        <f>IF(C269="","",IFERROR(VLOOKUP(C269,Cadastro!$A$5:$B$34,2,FALSE),0))</f>
        <v/>
      </c>
      <c r="F269" s="9" t="n"/>
      <c r="G269" s="10" t="str">
        <f>IF(OR(C269="",D269=""),"",D269*E269*(1-N(F269)))</f>
        <v/>
      </c>
    </row>
    <row r="270">
      <c r="A270" s="6" t="n"/>
      <c r="B270" s="4" t="n"/>
      <c r="C270" s="4" t="n"/>
      <c r="D270" s="7" t="n"/>
      <c r="E270" s="8" t="str">
        <f>IF(C270="","",IFERROR(VLOOKUP(C270,Cadastro!$A$5:$B$34,2,FALSE),0))</f>
        <v/>
      </c>
      <c r="F270" s="9" t="n"/>
      <c r="G270" s="10" t="str">
        <f>IF(OR(C270="",D270=""),"",D270*E270*(1-N(F270)))</f>
        <v/>
      </c>
    </row>
    <row r="271">
      <c r="A271" s="6" t="n"/>
      <c r="B271" s="4" t="n"/>
      <c r="C271" s="4" t="n"/>
      <c r="D271" s="7" t="n"/>
      <c r="E271" s="8" t="str">
        <f>IF(C271="","",IFERROR(VLOOKUP(C271,Cadastro!$A$5:$B$34,2,FALSE),0))</f>
        <v/>
      </c>
      <c r="F271" s="9" t="n"/>
      <c r="G271" s="10" t="str">
        <f>IF(OR(C271="",D271=""),"",D271*E271*(1-N(F271)))</f>
        <v/>
      </c>
    </row>
    <row r="272">
      <c r="A272" s="6" t="n"/>
      <c r="B272" s="4" t="n"/>
      <c r="C272" s="4" t="n"/>
      <c r="D272" s="7" t="n"/>
      <c r="E272" s="8" t="str">
        <f>IF(C272="","",IFERROR(VLOOKUP(C272,Cadastro!$A$5:$B$34,2,FALSE),0))</f>
        <v/>
      </c>
      <c r="F272" s="9" t="n"/>
      <c r="G272" s="10" t="str">
        <f>IF(OR(C272="",D272=""),"",D272*E272*(1-N(F272)))</f>
        <v/>
      </c>
    </row>
    <row r="273">
      <c r="A273" s="6" t="n"/>
      <c r="B273" s="4" t="n"/>
      <c r="C273" s="4" t="n"/>
      <c r="D273" s="7" t="n"/>
      <c r="E273" s="8" t="str">
        <f>IF(C273="","",IFERROR(VLOOKUP(C273,Cadastro!$A$5:$B$34,2,FALSE),0))</f>
        <v/>
      </c>
      <c r="F273" s="9" t="n"/>
      <c r="G273" s="10" t="str">
        <f>IF(OR(C273="",D273=""),"",D273*E273*(1-N(F273)))</f>
        <v/>
      </c>
    </row>
    <row r="274">
      <c r="A274" s="6" t="n"/>
      <c r="B274" s="4" t="n"/>
      <c r="C274" s="4" t="n"/>
      <c r="D274" s="7" t="n"/>
      <c r="E274" s="8" t="str">
        <f>IF(C274="","",IFERROR(VLOOKUP(C274,Cadastro!$A$5:$B$34,2,FALSE),0))</f>
        <v/>
      </c>
      <c r="F274" s="9" t="n"/>
      <c r="G274" s="10" t="str">
        <f>IF(OR(C274="",D274=""),"",D274*E274*(1-N(F274)))</f>
        <v/>
      </c>
    </row>
    <row r="275">
      <c r="A275" s="6" t="n"/>
      <c r="B275" s="4" t="n"/>
      <c r="C275" s="4" t="n"/>
      <c r="D275" s="7" t="n"/>
      <c r="E275" s="8" t="str">
        <f>IF(C275="","",IFERROR(VLOOKUP(C275,Cadastro!$A$5:$B$34,2,FALSE),0))</f>
        <v/>
      </c>
      <c r="F275" s="9" t="n"/>
      <c r="G275" s="10" t="str">
        <f>IF(OR(C275="",D275=""),"",D275*E275*(1-N(F275)))</f>
        <v/>
      </c>
    </row>
    <row r="276">
      <c r="A276" s="6" t="n"/>
      <c r="B276" s="4" t="n"/>
      <c r="C276" s="4" t="n"/>
      <c r="D276" s="7" t="n"/>
      <c r="E276" s="8" t="str">
        <f>IF(C276="","",IFERROR(VLOOKUP(C276,Cadastro!$A$5:$B$34,2,FALSE),0))</f>
        <v/>
      </c>
      <c r="F276" s="9" t="n"/>
      <c r="G276" s="10" t="str">
        <f>IF(OR(C276="",D276=""),"",D276*E276*(1-N(F276)))</f>
        <v/>
      </c>
    </row>
    <row r="277">
      <c r="A277" s="6" t="n"/>
      <c r="B277" s="4" t="n"/>
      <c r="C277" s="4" t="n"/>
      <c r="D277" s="7" t="n"/>
      <c r="E277" s="8" t="str">
        <f>IF(C277="","",IFERROR(VLOOKUP(C277,Cadastro!$A$5:$B$34,2,FALSE),0))</f>
        <v/>
      </c>
      <c r="F277" s="9" t="n"/>
      <c r="G277" s="10" t="str">
        <f>IF(OR(C277="",D277=""),"",D277*E277*(1-N(F277)))</f>
        <v/>
      </c>
    </row>
    <row r="278">
      <c r="A278" s="6" t="n"/>
      <c r="B278" s="4" t="n"/>
      <c r="C278" s="4" t="n"/>
      <c r="D278" s="7" t="n"/>
      <c r="E278" s="8" t="str">
        <f>IF(C278="","",IFERROR(VLOOKUP(C278,Cadastro!$A$5:$B$34,2,FALSE),0))</f>
        <v/>
      </c>
      <c r="F278" s="9" t="n"/>
      <c r="G278" s="10" t="str">
        <f>IF(OR(C278="",D278=""),"",D278*E278*(1-N(F278)))</f>
        <v/>
      </c>
    </row>
    <row r="279">
      <c r="A279" s="6" t="n"/>
      <c r="B279" s="4" t="n"/>
      <c r="C279" s="4" t="n"/>
      <c r="D279" s="7" t="n"/>
      <c r="E279" s="8" t="str">
        <f>IF(C279="","",IFERROR(VLOOKUP(C279,Cadastro!$A$5:$B$34,2,FALSE),0))</f>
        <v/>
      </c>
      <c r="F279" s="9" t="n"/>
      <c r="G279" s="10" t="str">
        <f>IF(OR(C279="",D279=""),"",D279*E279*(1-N(F279)))</f>
        <v/>
      </c>
    </row>
    <row r="280">
      <c r="A280" s="6" t="n"/>
      <c r="B280" s="4" t="n"/>
      <c r="C280" s="4" t="n"/>
      <c r="D280" s="7" t="n"/>
      <c r="E280" s="8" t="str">
        <f>IF(C280="","",IFERROR(VLOOKUP(C280,Cadastro!$A$5:$B$34,2,FALSE),0))</f>
        <v/>
      </c>
      <c r="F280" s="9" t="n"/>
      <c r="G280" s="10" t="str">
        <f>IF(OR(C280="",D280=""),"",D280*E280*(1-N(F280)))</f>
        <v/>
      </c>
    </row>
    <row r="281">
      <c r="A281" s="6" t="n"/>
      <c r="B281" s="4" t="n"/>
      <c r="C281" s="4" t="n"/>
      <c r="D281" s="7" t="n"/>
      <c r="E281" s="8" t="str">
        <f>IF(C281="","",IFERROR(VLOOKUP(C281,Cadastro!$A$5:$B$34,2,FALSE),0))</f>
        <v/>
      </c>
      <c r="F281" s="9" t="n"/>
      <c r="G281" s="10" t="str">
        <f>IF(OR(C281="",D281=""),"",D281*E281*(1-N(F281)))</f>
        <v/>
      </c>
    </row>
    <row r="282">
      <c r="A282" s="6" t="n"/>
      <c r="B282" s="4" t="n"/>
      <c r="C282" s="4" t="n"/>
      <c r="D282" s="7" t="n"/>
      <c r="E282" s="8" t="str">
        <f>IF(C282="","",IFERROR(VLOOKUP(C282,Cadastro!$A$5:$B$34,2,FALSE),0))</f>
        <v/>
      </c>
      <c r="F282" s="9" t="n"/>
      <c r="G282" s="10" t="str">
        <f>IF(OR(C282="",D282=""),"",D282*E282*(1-N(F282)))</f>
        <v/>
      </c>
    </row>
    <row r="283">
      <c r="A283" s="6" t="n"/>
      <c r="B283" s="4" t="n"/>
      <c r="C283" s="4" t="n"/>
      <c r="D283" s="7" t="n"/>
      <c r="E283" s="8" t="str">
        <f>IF(C283="","",IFERROR(VLOOKUP(C283,Cadastro!$A$5:$B$34,2,FALSE),0))</f>
        <v/>
      </c>
      <c r="F283" s="9" t="n"/>
      <c r="G283" s="10" t="str">
        <f>IF(OR(C283="",D283=""),"",D283*E283*(1-N(F283)))</f>
        <v/>
      </c>
    </row>
    <row r="284">
      <c r="A284" s="6" t="n"/>
      <c r="B284" s="4" t="n"/>
      <c r="C284" s="4" t="n"/>
      <c r="D284" s="7" t="n"/>
      <c r="E284" s="8" t="str">
        <f>IF(C284="","",IFERROR(VLOOKUP(C284,Cadastro!$A$5:$B$34,2,FALSE),0))</f>
        <v/>
      </c>
      <c r="F284" s="9" t="n"/>
      <c r="G284" s="10" t="str">
        <f>IF(OR(C284="",D284=""),"",D284*E284*(1-N(F284)))</f>
        <v/>
      </c>
    </row>
    <row r="285">
      <c r="A285" s="6" t="n"/>
      <c r="B285" s="4" t="n"/>
      <c r="C285" s="4" t="n"/>
      <c r="D285" s="7" t="n"/>
      <c r="E285" s="8" t="str">
        <f>IF(C285="","",IFERROR(VLOOKUP(C285,Cadastro!$A$5:$B$34,2,FALSE),0))</f>
        <v/>
      </c>
      <c r="F285" s="9" t="n"/>
      <c r="G285" s="10" t="str">
        <f>IF(OR(C285="",D285=""),"",D285*E285*(1-N(F285)))</f>
        <v/>
      </c>
    </row>
    <row r="286">
      <c r="A286" s="6" t="n"/>
      <c r="B286" s="4" t="n"/>
      <c r="C286" s="4" t="n"/>
      <c r="D286" s="7" t="n"/>
      <c r="E286" s="8" t="str">
        <f>IF(C286="","",IFERROR(VLOOKUP(C286,Cadastro!$A$5:$B$34,2,FALSE),0))</f>
        <v/>
      </c>
      <c r="F286" s="9" t="n"/>
      <c r="G286" s="10" t="str">
        <f>IF(OR(C286="",D286=""),"",D286*E286*(1-N(F286)))</f>
        <v/>
      </c>
    </row>
    <row r="287">
      <c r="A287" s="6" t="n"/>
      <c r="B287" s="4" t="n"/>
      <c r="C287" s="4" t="n"/>
      <c r="D287" s="7" t="n"/>
      <c r="E287" s="8" t="str">
        <f>IF(C287="","",IFERROR(VLOOKUP(C287,Cadastro!$A$5:$B$34,2,FALSE),0))</f>
        <v/>
      </c>
      <c r="F287" s="9" t="n"/>
      <c r="G287" s="10" t="str">
        <f>IF(OR(C287="",D287=""),"",D287*E287*(1-N(F287)))</f>
        <v/>
      </c>
    </row>
    <row r="288">
      <c r="A288" s="6" t="n"/>
      <c r="B288" s="4" t="n"/>
      <c r="C288" s="4" t="n"/>
      <c r="D288" s="7" t="n"/>
      <c r="E288" s="8" t="str">
        <f>IF(C288="","",IFERROR(VLOOKUP(C288,Cadastro!$A$5:$B$34,2,FALSE),0))</f>
        <v/>
      </c>
      <c r="F288" s="9" t="n"/>
      <c r="G288" s="10" t="str">
        <f>IF(OR(C288="",D288=""),"",D288*E288*(1-N(F288)))</f>
        <v/>
      </c>
    </row>
    <row r="289">
      <c r="A289" s="6" t="n"/>
      <c r="B289" s="4" t="n"/>
      <c r="C289" s="4" t="n"/>
      <c r="D289" s="7" t="n"/>
      <c r="E289" s="8" t="str">
        <f>IF(C289="","",IFERROR(VLOOKUP(C289,Cadastro!$A$5:$B$34,2,FALSE),0))</f>
        <v/>
      </c>
      <c r="F289" s="9" t="n"/>
      <c r="G289" s="10" t="str">
        <f>IF(OR(C289="",D289=""),"",D289*E289*(1-N(F289)))</f>
        <v/>
      </c>
    </row>
    <row r="290">
      <c r="A290" s="6" t="n"/>
      <c r="B290" s="4" t="n"/>
      <c r="C290" s="4" t="n"/>
      <c r="D290" s="7" t="n"/>
      <c r="E290" s="8" t="str">
        <f>IF(C290="","",IFERROR(VLOOKUP(C290,Cadastro!$A$5:$B$34,2,FALSE),0))</f>
        <v/>
      </c>
      <c r="F290" s="9" t="n"/>
      <c r="G290" s="10" t="str">
        <f>IF(OR(C290="",D290=""),"",D290*E290*(1-N(F290)))</f>
        <v/>
      </c>
    </row>
    <row r="291">
      <c r="A291" s="6" t="n"/>
      <c r="B291" s="4" t="n"/>
      <c r="C291" s="4" t="n"/>
      <c r="D291" s="7" t="n"/>
      <c r="E291" s="8" t="str">
        <f>IF(C291="","",IFERROR(VLOOKUP(C291,Cadastro!$A$5:$B$34,2,FALSE),0))</f>
        <v/>
      </c>
      <c r="F291" s="9" t="n"/>
      <c r="G291" s="10" t="str">
        <f>IF(OR(C291="",D291=""),"",D291*E291*(1-N(F291)))</f>
        <v/>
      </c>
    </row>
    <row r="292">
      <c r="A292" s="6" t="n"/>
      <c r="B292" s="4" t="n"/>
      <c r="C292" s="4" t="n"/>
      <c r="D292" s="7" t="n"/>
      <c r="E292" s="8" t="str">
        <f>IF(C292="","",IFERROR(VLOOKUP(C292,Cadastro!$A$5:$B$34,2,FALSE),0))</f>
        <v/>
      </c>
      <c r="F292" s="9" t="n"/>
      <c r="G292" s="10" t="str">
        <f>IF(OR(C292="",D292=""),"",D292*E292*(1-N(F292)))</f>
        <v/>
      </c>
    </row>
    <row r="293">
      <c r="A293" s="6" t="n"/>
      <c r="B293" s="4" t="n"/>
      <c r="C293" s="4" t="n"/>
      <c r="D293" s="7" t="n"/>
      <c r="E293" s="8" t="str">
        <f>IF(C293="","",IFERROR(VLOOKUP(C293,Cadastro!$A$5:$B$34,2,FALSE),0))</f>
        <v/>
      </c>
      <c r="F293" s="9" t="n"/>
      <c r="G293" s="10" t="str">
        <f>IF(OR(C293="",D293=""),"",D293*E293*(1-N(F293)))</f>
        <v/>
      </c>
    </row>
    <row r="294">
      <c r="A294" s="6" t="n"/>
      <c r="B294" s="4" t="n"/>
      <c r="C294" s="4" t="n"/>
      <c r="D294" s="7" t="n"/>
      <c r="E294" s="8" t="str">
        <f>IF(C294="","",IFERROR(VLOOKUP(C294,Cadastro!$A$5:$B$34,2,FALSE),0))</f>
        <v/>
      </c>
      <c r="F294" s="9" t="n"/>
      <c r="G294" s="10" t="str">
        <f>IF(OR(C294="",D294=""),"",D294*E294*(1-N(F294)))</f>
        <v/>
      </c>
    </row>
    <row r="295">
      <c r="A295" s="6" t="n"/>
      <c r="B295" s="4" t="n"/>
      <c r="C295" s="4" t="n"/>
      <c r="D295" s="7" t="n"/>
      <c r="E295" s="8" t="str">
        <f>IF(C295="","",IFERROR(VLOOKUP(C295,Cadastro!$A$5:$B$34,2,FALSE),0))</f>
        <v/>
      </c>
      <c r="F295" s="9" t="n"/>
      <c r="G295" s="10" t="str">
        <f>IF(OR(C295="",D295=""),"",D295*E295*(1-N(F295)))</f>
        <v/>
      </c>
    </row>
    <row r="296">
      <c r="A296" s="6" t="n"/>
      <c r="B296" s="4" t="n"/>
      <c r="C296" s="4" t="n"/>
      <c r="D296" s="7" t="n"/>
      <c r="E296" s="8" t="str">
        <f>IF(C296="","",IFERROR(VLOOKUP(C296,Cadastro!$A$5:$B$34,2,FALSE),0))</f>
        <v/>
      </c>
      <c r="F296" s="9" t="n"/>
      <c r="G296" s="10" t="str">
        <f>IF(OR(C296="",D296=""),"",D296*E296*(1-N(F296)))</f>
        <v/>
      </c>
    </row>
    <row r="297">
      <c r="A297" s="6" t="n"/>
      <c r="B297" s="4" t="n"/>
      <c r="C297" s="4" t="n"/>
      <c r="D297" s="7" t="n"/>
      <c r="E297" s="8" t="str">
        <f>IF(C297="","",IFERROR(VLOOKUP(C297,Cadastro!$A$5:$B$34,2,FALSE),0))</f>
        <v/>
      </c>
      <c r="F297" s="9" t="n"/>
      <c r="G297" s="10" t="str">
        <f>IF(OR(C297="",D297=""),"",D297*E297*(1-N(F297)))</f>
        <v/>
      </c>
    </row>
    <row r="298">
      <c r="A298" s="6" t="n"/>
      <c r="B298" s="4" t="n"/>
      <c r="C298" s="4" t="n"/>
      <c r="D298" s="7" t="n"/>
      <c r="E298" s="8" t="str">
        <f>IF(C298="","",IFERROR(VLOOKUP(C298,Cadastro!$A$5:$B$34,2,FALSE),0))</f>
        <v/>
      </c>
      <c r="F298" s="9" t="n"/>
      <c r="G298" s="10" t="str">
        <f>IF(OR(C298="",D298=""),"",D298*E298*(1-N(F298)))</f>
        <v/>
      </c>
    </row>
    <row r="299">
      <c r="A299" s="6" t="n"/>
      <c r="B299" s="4" t="n"/>
      <c r="C299" s="4" t="n"/>
      <c r="D299" s="7" t="n"/>
      <c r="E299" s="8" t="str">
        <f>IF(C299="","",IFERROR(VLOOKUP(C299,Cadastro!$A$5:$B$34,2,FALSE),0))</f>
        <v/>
      </c>
      <c r="F299" s="9" t="n"/>
      <c r="G299" s="10" t="str">
        <f>IF(OR(C299="",D299=""),"",D299*E299*(1-N(F299)))</f>
        <v/>
      </c>
    </row>
    <row r="300">
      <c r="A300" s="6" t="n"/>
      <c r="B300" s="4" t="n"/>
      <c r="C300" s="4" t="n"/>
      <c r="D300" s="7" t="n"/>
      <c r="E300" s="8" t="str">
        <f>IF(C300="","",IFERROR(VLOOKUP(C300,Cadastro!$A$5:$B$34,2,FALSE),0))</f>
        <v/>
      </c>
      <c r="F300" s="9" t="n"/>
      <c r="G300" s="10" t="str">
        <f>IF(OR(C300="",D300=""),"",D300*E300*(1-N(F300)))</f>
        <v/>
      </c>
    </row>
    <row r="301">
      <c r="A301" s="6" t="n"/>
      <c r="B301" s="4" t="n"/>
      <c r="C301" s="4" t="n"/>
      <c r="D301" s="7" t="n"/>
      <c r="E301" s="8" t="str">
        <f>IF(C301="","",IFERROR(VLOOKUP(C301,Cadastro!$A$5:$B$34,2,FALSE),0))</f>
        <v/>
      </c>
      <c r="F301" s="9" t="n"/>
      <c r="G301" s="10" t="str">
        <f>IF(OR(C301="",D301=""),"",D301*E301*(1-N(F301)))</f>
        <v/>
      </c>
    </row>
    <row r="302">
      <c r="A302" s="6" t="n"/>
      <c r="B302" s="4" t="n"/>
      <c r="C302" s="4" t="n"/>
      <c r="D302" s="7" t="n"/>
      <c r="E302" s="8" t="str">
        <f>IF(C302="","",IFERROR(VLOOKUP(C302,Cadastro!$A$5:$B$34,2,FALSE),0))</f>
        <v/>
      </c>
      <c r="F302" s="9" t="n"/>
      <c r="G302" s="10" t="str">
        <f>IF(OR(C302="",D302=""),"",D302*E302*(1-N(F302)))</f>
        <v/>
      </c>
    </row>
    <row r="303">
      <c r="A303" s="6" t="n"/>
      <c r="B303" s="4" t="n"/>
      <c r="C303" s="4" t="n"/>
      <c r="D303" s="7" t="n"/>
      <c r="E303" s="8" t="str">
        <f>IF(C303="","",IFERROR(VLOOKUP(C303,Cadastro!$A$5:$B$34,2,FALSE),0))</f>
        <v/>
      </c>
      <c r="F303" s="9" t="n"/>
      <c r="G303" s="10" t="str">
        <f>IF(OR(C303="",D303=""),"",D303*E303*(1-N(F303)))</f>
        <v/>
      </c>
    </row>
    <row r="304">
      <c r="A304" s="6" t="n"/>
      <c r="B304" s="4" t="n"/>
      <c r="C304" s="4" t="n"/>
      <c r="D304" s="7" t="n"/>
      <c r="E304" s="8" t="str">
        <f>IF(C304="","",IFERROR(VLOOKUP(C304,Cadastro!$A$5:$B$34,2,FALSE),0))</f>
        <v/>
      </c>
      <c r="F304" s="9" t="n"/>
      <c r="G304" s="10" t="str">
        <f>IF(OR(C304="",D304=""),"",D304*E304*(1-N(F304)))</f>
        <v/>
      </c>
    </row>
    <row r="305">
      <c r="A305" s="6" t="n"/>
      <c r="B305" s="4" t="n"/>
      <c r="C305" s="4" t="n"/>
      <c r="D305" s="7" t="n"/>
      <c r="E305" s="8" t="str">
        <f>IF(C305="","",IFERROR(VLOOKUP(C305,Cadastro!$A$5:$B$34,2,FALSE),0))</f>
        <v/>
      </c>
      <c r="F305" s="9" t="n"/>
      <c r="G305" s="10" t="str">
        <f>IF(OR(C305="",D305=""),"",D305*E305*(1-N(F305)))</f>
        <v/>
      </c>
    </row>
    <row r="306">
      <c r="A306" s="6" t="n"/>
      <c r="B306" s="4" t="n"/>
      <c r="C306" s="4" t="n"/>
      <c r="D306" s="7" t="n"/>
      <c r="E306" s="8" t="str">
        <f>IF(C306="","",IFERROR(VLOOKUP(C306,Cadastro!$A$5:$B$34,2,FALSE),0))</f>
        <v/>
      </c>
      <c r="F306" s="9" t="n"/>
      <c r="G306" s="10" t="str">
        <f>IF(OR(C306="",D306=""),"",D306*E306*(1-N(F306)))</f>
        <v/>
      </c>
    </row>
    <row r="307">
      <c r="A307" s="6" t="n"/>
      <c r="B307" s="4" t="n"/>
      <c r="C307" s="4" t="n"/>
      <c r="D307" s="7" t="n"/>
      <c r="E307" s="8" t="str">
        <f>IF(C307="","",IFERROR(VLOOKUP(C307,Cadastro!$A$5:$B$34,2,FALSE),0))</f>
        <v/>
      </c>
      <c r="F307" s="9" t="n"/>
      <c r="G307" s="10" t="str">
        <f>IF(OR(C307="",D307=""),"",D307*E307*(1-N(F307)))</f>
        <v/>
      </c>
    </row>
    <row r="308">
      <c r="A308" s="6" t="n"/>
      <c r="B308" s="4" t="n"/>
      <c r="C308" s="4" t="n"/>
      <c r="D308" s="7" t="n"/>
      <c r="E308" s="8" t="str">
        <f>IF(C308="","",IFERROR(VLOOKUP(C308,Cadastro!$A$5:$B$34,2,FALSE),0))</f>
        <v/>
      </c>
      <c r="F308" s="9" t="n"/>
      <c r="G308" s="10" t="str">
        <f>IF(OR(C308="",D308=""),"",D308*E308*(1-N(F308)))</f>
        <v/>
      </c>
    </row>
    <row r="309">
      <c r="A309" s="6" t="n"/>
      <c r="B309" s="4" t="n"/>
      <c r="C309" s="4" t="n"/>
      <c r="D309" s="7" t="n"/>
      <c r="E309" s="8" t="str">
        <f>IF(C309="","",IFERROR(VLOOKUP(C309,Cadastro!$A$5:$B$34,2,FALSE),0))</f>
        <v/>
      </c>
      <c r="F309" s="9" t="n"/>
      <c r="G309" s="10" t="str">
        <f>IF(OR(C309="",D309=""),"",D309*E309*(1-N(F309)))</f>
        <v/>
      </c>
    </row>
    <row r="310">
      <c r="A310" s="6" t="n"/>
      <c r="B310" s="4" t="n"/>
      <c r="C310" s="4" t="n"/>
      <c r="D310" s="7" t="n"/>
      <c r="E310" s="8" t="str">
        <f>IF(C310="","",IFERROR(VLOOKUP(C310,Cadastro!$A$5:$B$34,2,FALSE),0))</f>
        <v/>
      </c>
      <c r="F310" s="9" t="n"/>
      <c r="G310" s="10" t="str">
        <f>IF(OR(C310="",D310=""),"",D310*E310*(1-N(F310)))</f>
        <v/>
      </c>
    </row>
    <row r="311">
      <c r="A311" s="6" t="n"/>
      <c r="B311" s="4" t="n"/>
      <c r="C311" s="4" t="n"/>
      <c r="D311" s="7" t="n"/>
      <c r="E311" s="8" t="str">
        <f>IF(C311="","",IFERROR(VLOOKUP(C311,Cadastro!$A$5:$B$34,2,FALSE),0))</f>
        <v/>
      </c>
      <c r="F311" s="9" t="n"/>
      <c r="G311" s="10" t="str">
        <f>IF(OR(C311="",D311=""),"",D311*E311*(1-N(F311)))</f>
        <v/>
      </c>
    </row>
    <row r="312">
      <c r="A312" s="6" t="n"/>
      <c r="B312" s="4" t="n"/>
      <c r="C312" s="4" t="n"/>
      <c r="D312" s="7" t="n"/>
      <c r="E312" s="8" t="str">
        <f>IF(C312="","",IFERROR(VLOOKUP(C312,Cadastro!$A$5:$B$34,2,FALSE),0))</f>
        <v/>
      </c>
      <c r="F312" s="9" t="n"/>
      <c r="G312" s="10" t="str">
        <f>IF(OR(C312="",D312=""),"",D312*E312*(1-N(F312)))</f>
        <v/>
      </c>
    </row>
    <row r="313">
      <c r="A313" s="6" t="n"/>
      <c r="B313" s="4" t="n"/>
      <c r="C313" s="4" t="n"/>
      <c r="D313" s="7" t="n"/>
      <c r="E313" s="8" t="str">
        <f>IF(C313="","",IFERROR(VLOOKUP(C313,Cadastro!$A$5:$B$34,2,FALSE),0))</f>
        <v/>
      </c>
      <c r="F313" s="9" t="n"/>
      <c r="G313" s="10" t="str">
        <f>IF(OR(C313="",D313=""),"",D313*E313*(1-N(F313)))</f>
        <v/>
      </c>
    </row>
    <row r="314">
      <c r="A314" s="6" t="n"/>
      <c r="B314" s="4" t="n"/>
      <c r="C314" s="4" t="n"/>
      <c r="D314" s="7" t="n"/>
      <c r="E314" s="8" t="str">
        <f>IF(C314="","",IFERROR(VLOOKUP(C314,Cadastro!$A$5:$B$34,2,FALSE),0))</f>
        <v/>
      </c>
      <c r="F314" s="9" t="n"/>
      <c r="G314" s="10" t="str">
        <f>IF(OR(C314="",D314=""),"",D314*E314*(1-N(F314)))</f>
        <v/>
      </c>
    </row>
    <row r="315">
      <c r="A315" s="6" t="n"/>
      <c r="B315" s="4" t="n"/>
      <c r="C315" s="4" t="n"/>
      <c r="D315" s="7" t="n"/>
      <c r="E315" s="8" t="str">
        <f>IF(C315="","",IFERROR(VLOOKUP(C315,Cadastro!$A$5:$B$34,2,FALSE),0))</f>
        <v/>
      </c>
      <c r="F315" s="9" t="n"/>
      <c r="G315" s="10" t="str">
        <f>IF(OR(C315="",D315=""),"",D315*E315*(1-N(F315)))</f>
        <v/>
      </c>
    </row>
    <row r="316">
      <c r="A316" s="6" t="n"/>
      <c r="B316" s="4" t="n"/>
      <c r="C316" s="4" t="n"/>
      <c r="D316" s="7" t="n"/>
      <c r="E316" s="8" t="str">
        <f>IF(C316="","",IFERROR(VLOOKUP(C316,Cadastro!$A$5:$B$34,2,FALSE),0))</f>
        <v/>
      </c>
      <c r="F316" s="9" t="n"/>
      <c r="G316" s="10" t="str">
        <f>IF(OR(C316="",D316=""),"",D316*E316*(1-N(F316)))</f>
        <v/>
      </c>
    </row>
    <row r="317">
      <c r="A317" s="6" t="n"/>
      <c r="B317" s="4" t="n"/>
      <c r="C317" s="4" t="n"/>
      <c r="D317" s="7" t="n"/>
      <c r="E317" s="8" t="str">
        <f>IF(C317="","",IFERROR(VLOOKUP(C317,Cadastro!$A$5:$B$34,2,FALSE),0))</f>
        <v/>
      </c>
      <c r="F317" s="9" t="n"/>
      <c r="G317" s="10" t="str">
        <f>IF(OR(C317="",D317=""),"",D317*E317*(1-N(F317)))</f>
        <v/>
      </c>
    </row>
    <row r="318">
      <c r="A318" s="6" t="n"/>
      <c r="B318" s="4" t="n"/>
      <c r="C318" s="4" t="n"/>
      <c r="D318" s="7" t="n"/>
      <c r="E318" s="8" t="str">
        <f>IF(C318="","",IFERROR(VLOOKUP(C318,Cadastro!$A$5:$B$34,2,FALSE),0))</f>
        <v/>
      </c>
      <c r="F318" s="9" t="n"/>
      <c r="G318" s="10" t="str">
        <f>IF(OR(C318="",D318=""),"",D318*E318*(1-N(F318)))</f>
        <v/>
      </c>
    </row>
    <row r="319">
      <c r="A319" s="6" t="n"/>
      <c r="B319" s="4" t="n"/>
      <c r="C319" s="4" t="n"/>
      <c r="D319" s="7" t="n"/>
      <c r="E319" s="8" t="str">
        <f>IF(C319="","",IFERROR(VLOOKUP(C319,Cadastro!$A$5:$B$34,2,FALSE),0))</f>
        <v/>
      </c>
      <c r="F319" s="9" t="n"/>
      <c r="G319" s="10" t="str">
        <f>IF(OR(C319="",D319=""),"",D319*E319*(1-N(F319)))</f>
        <v/>
      </c>
    </row>
    <row r="320">
      <c r="A320" s="6" t="n"/>
      <c r="B320" s="4" t="n"/>
      <c r="C320" s="4" t="n"/>
      <c r="D320" s="7" t="n"/>
      <c r="E320" s="8" t="str">
        <f>IF(C320="","",IFERROR(VLOOKUP(C320,Cadastro!$A$5:$B$34,2,FALSE),0))</f>
        <v/>
      </c>
      <c r="F320" s="9" t="n"/>
      <c r="G320" s="10" t="str">
        <f>IF(OR(C320="",D320=""),"",D320*E320*(1-N(F320)))</f>
        <v/>
      </c>
    </row>
    <row r="321">
      <c r="A321" s="6" t="n"/>
      <c r="B321" s="4" t="n"/>
      <c r="C321" s="4" t="n"/>
      <c r="D321" s="7" t="n"/>
      <c r="E321" s="8" t="str">
        <f>IF(C321="","",IFERROR(VLOOKUP(C321,Cadastro!$A$5:$B$34,2,FALSE),0))</f>
        <v/>
      </c>
      <c r="F321" s="9" t="n"/>
      <c r="G321" s="10" t="str">
        <f>IF(OR(C321="",D321=""),"",D321*E321*(1-N(F321)))</f>
        <v/>
      </c>
    </row>
    <row r="322">
      <c r="A322" s="6" t="n"/>
      <c r="B322" s="4" t="n"/>
      <c r="C322" s="4" t="n"/>
      <c r="D322" s="7" t="n"/>
      <c r="E322" s="8" t="str">
        <f>IF(C322="","",IFERROR(VLOOKUP(C322,Cadastro!$A$5:$B$34,2,FALSE),0))</f>
        <v/>
      </c>
      <c r="F322" s="9" t="n"/>
      <c r="G322" s="10" t="str">
        <f>IF(OR(C322="",D322=""),"",D322*E322*(1-N(F322)))</f>
        <v/>
      </c>
    </row>
    <row r="323">
      <c r="A323" s="6" t="n"/>
      <c r="B323" s="4" t="n"/>
      <c r="C323" s="4" t="n"/>
      <c r="D323" s="7" t="n"/>
      <c r="E323" s="8" t="str">
        <f>IF(C323="","",IFERROR(VLOOKUP(C323,Cadastro!$A$5:$B$34,2,FALSE),0))</f>
        <v/>
      </c>
      <c r="F323" s="9" t="n"/>
      <c r="G323" s="10" t="str">
        <f>IF(OR(C323="",D323=""),"",D323*E323*(1-N(F323)))</f>
        <v/>
      </c>
    </row>
    <row r="324">
      <c r="A324" s="6" t="n"/>
      <c r="B324" s="4" t="n"/>
      <c r="C324" s="4" t="n"/>
      <c r="D324" s="7" t="n"/>
      <c r="E324" s="8" t="str">
        <f>IF(C324="","",IFERROR(VLOOKUP(C324,Cadastro!$A$5:$B$34,2,FALSE),0))</f>
        <v/>
      </c>
      <c r="F324" s="9" t="n"/>
      <c r="G324" s="10" t="str">
        <f>IF(OR(C324="",D324=""),"",D324*E324*(1-N(F324)))</f>
        <v/>
      </c>
    </row>
    <row r="325">
      <c r="A325" s="6" t="n"/>
      <c r="B325" s="4" t="n"/>
      <c r="C325" s="4" t="n"/>
      <c r="D325" s="7" t="n"/>
      <c r="E325" s="8" t="str">
        <f>IF(C325="","",IFERROR(VLOOKUP(C325,Cadastro!$A$5:$B$34,2,FALSE),0))</f>
        <v/>
      </c>
      <c r="F325" s="9" t="n"/>
      <c r="G325" s="10" t="str">
        <f>IF(OR(C325="",D325=""),"",D325*E325*(1-N(F325)))</f>
        <v/>
      </c>
    </row>
    <row r="326">
      <c r="A326" s="6" t="n"/>
      <c r="B326" s="4" t="n"/>
      <c r="C326" s="4" t="n"/>
      <c r="D326" s="7" t="n"/>
      <c r="E326" s="8" t="str">
        <f>IF(C326="","",IFERROR(VLOOKUP(C326,Cadastro!$A$5:$B$34,2,FALSE),0))</f>
        <v/>
      </c>
      <c r="F326" s="9" t="n"/>
      <c r="G326" s="10" t="str">
        <f>IF(OR(C326="",D326=""),"",D326*E326*(1-N(F326)))</f>
        <v/>
      </c>
    </row>
    <row r="327">
      <c r="A327" s="6" t="n"/>
      <c r="B327" s="4" t="n"/>
      <c r="C327" s="4" t="n"/>
      <c r="D327" s="7" t="n"/>
      <c r="E327" s="8" t="str">
        <f>IF(C327="","",IFERROR(VLOOKUP(C327,Cadastro!$A$5:$B$34,2,FALSE),0))</f>
        <v/>
      </c>
      <c r="F327" s="9" t="n"/>
      <c r="G327" s="10" t="str">
        <f>IF(OR(C327="",D327=""),"",D327*E327*(1-N(F327)))</f>
        <v/>
      </c>
    </row>
    <row r="328">
      <c r="A328" s="6" t="n"/>
      <c r="B328" s="4" t="n"/>
      <c r="C328" s="4" t="n"/>
      <c r="D328" s="7" t="n"/>
      <c r="E328" s="8" t="str">
        <f>IF(C328="","",IFERROR(VLOOKUP(C328,Cadastro!$A$5:$B$34,2,FALSE),0))</f>
        <v/>
      </c>
      <c r="F328" s="9" t="n"/>
      <c r="G328" s="10" t="str">
        <f>IF(OR(C328="",D328=""),"",D328*E328*(1-N(F328)))</f>
        <v/>
      </c>
    </row>
    <row r="329">
      <c r="A329" s="6" t="n"/>
      <c r="B329" s="4" t="n"/>
      <c r="C329" s="4" t="n"/>
      <c r="D329" s="7" t="n"/>
      <c r="E329" s="8" t="str">
        <f>IF(C329="","",IFERROR(VLOOKUP(C329,Cadastro!$A$5:$B$34,2,FALSE),0))</f>
        <v/>
      </c>
      <c r="F329" s="9" t="n"/>
      <c r="G329" s="10" t="str">
        <f>IF(OR(C329="",D329=""),"",D329*E329*(1-N(F329)))</f>
        <v/>
      </c>
    </row>
    <row r="330">
      <c r="A330" s="6" t="n"/>
      <c r="B330" s="4" t="n"/>
      <c r="C330" s="4" t="n"/>
      <c r="D330" s="7" t="n"/>
      <c r="E330" s="8" t="str">
        <f>IF(C330="","",IFERROR(VLOOKUP(C330,Cadastro!$A$5:$B$34,2,FALSE),0))</f>
        <v/>
      </c>
      <c r="F330" s="9" t="n"/>
      <c r="G330" s="10" t="str">
        <f>IF(OR(C330="",D330=""),"",D330*E330*(1-N(F330)))</f>
        <v/>
      </c>
    </row>
    <row r="331">
      <c r="A331" s="6" t="n"/>
      <c r="B331" s="4" t="n"/>
      <c r="C331" s="4" t="n"/>
      <c r="D331" s="7" t="n"/>
      <c r="E331" s="8" t="str">
        <f>IF(C331="","",IFERROR(VLOOKUP(C331,Cadastro!$A$5:$B$34,2,FALSE),0))</f>
        <v/>
      </c>
      <c r="F331" s="9" t="n"/>
      <c r="G331" s="10" t="str">
        <f>IF(OR(C331="",D331=""),"",D331*E331*(1-N(F331)))</f>
        <v/>
      </c>
    </row>
    <row r="332">
      <c r="A332" s="6" t="n"/>
      <c r="B332" s="4" t="n"/>
      <c r="C332" s="4" t="n"/>
      <c r="D332" s="7" t="n"/>
      <c r="E332" s="8" t="str">
        <f>IF(C332="","",IFERROR(VLOOKUP(C332,Cadastro!$A$5:$B$34,2,FALSE),0))</f>
        <v/>
      </c>
      <c r="F332" s="9" t="n"/>
      <c r="G332" s="10" t="str">
        <f>IF(OR(C332="",D332=""),"",D332*E332*(1-N(F332)))</f>
        <v/>
      </c>
    </row>
    <row r="333">
      <c r="A333" s="6" t="n"/>
      <c r="B333" s="4" t="n"/>
      <c r="C333" s="4" t="n"/>
      <c r="D333" s="7" t="n"/>
      <c r="E333" s="8" t="str">
        <f>IF(C333="","",IFERROR(VLOOKUP(C333,Cadastro!$A$5:$B$34,2,FALSE),0))</f>
        <v/>
      </c>
      <c r="F333" s="9" t="n"/>
      <c r="G333" s="10" t="str">
        <f>IF(OR(C333="",D333=""),"",D333*E333*(1-N(F333)))</f>
        <v/>
      </c>
    </row>
    <row r="334">
      <c r="A334" s="6" t="n"/>
      <c r="B334" s="4" t="n"/>
      <c r="C334" s="4" t="n"/>
      <c r="D334" s="7" t="n"/>
      <c r="E334" s="8" t="str">
        <f>IF(C334="","",IFERROR(VLOOKUP(C334,Cadastro!$A$5:$B$34,2,FALSE),0))</f>
        <v/>
      </c>
      <c r="F334" s="9" t="n"/>
      <c r="G334" s="10" t="str">
        <f>IF(OR(C334="",D334=""),"",D334*E334*(1-N(F334)))</f>
        <v/>
      </c>
    </row>
    <row r="335">
      <c r="A335" s="6" t="n"/>
      <c r="B335" s="4" t="n"/>
      <c r="C335" s="4" t="n"/>
      <c r="D335" s="7" t="n"/>
      <c r="E335" s="8" t="str">
        <f>IF(C335="","",IFERROR(VLOOKUP(C335,Cadastro!$A$5:$B$34,2,FALSE),0))</f>
        <v/>
      </c>
      <c r="F335" s="9" t="n"/>
      <c r="G335" s="10" t="str">
        <f>IF(OR(C335="",D335=""),"",D335*E335*(1-N(F335)))</f>
        <v/>
      </c>
    </row>
    <row r="336">
      <c r="A336" s="6" t="n"/>
      <c r="B336" s="4" t="n"/>
      <c r="C336" s="4" t="n"/>
      <c r="D336" s="7" t="n"/>
      <c r="E336" s="8" t="str">
        <f>IF(C336="","",IFERROR(VLOOKUP(C336,Cadastro!$A$5:$B$34,2,FALSE),0))</f>
        <v/>
      </c>
      <c r="F336" s="9" t="n"/>
      <c r="G336" s="10" t="str">
        <f>IF(OR(C336="",D336=""),"",D336*E336*(1-N(F336)))</f>
        <v/>
      </c>
    </row>
    <row r="337">
      <c r="A337" s="6" t="n"/>
      <c r="B337" s="4" t="n"/>
      <c r="C337" s="4" t="n"/>
      <c r="D337" s="7" t="n"/>
      <c r="E337" s="8" t="str">
        <f>IF(C337="","",IFERROR(VLOOKUP(C337,Cadastro!$A$5:$B$34,2,FALSE),0))</f>
        <v/>
      </c>
      <c r="F337" s="9" t="n"/>
      <c r="G337" s="10" t="str">
        <f>IF(OR(C337="",D337=""),"",D337*E337*(1-N(F337)))</f>
        <v/>
      </c>
    </row>
    <row r="338">
      <c r="A338" s="6" t="n"/>
      <c r="B338" s="4" t="n"/>
      <c r="C338" s="4" t="n"/>
      <c r="D338" s="7" t="n"/>
      <c r="E338" s="8" t="str">
        <f>IF(C338="","",IFERROR(VLOOKUP(C338,Cadastro!$A$5:$B$34,2,FALSE),0))</f>
        <v/>
      </c>
      <c r="F338" s="9" t="n"/>
      <c r="G338" s="10" t="str">
        <f>IF(OR(C338="",D338=""),"",D338*E338*(1-N(F338)))</f>
        <v/>
      </c>
    </row>
    <row r="339">
      <c r="A339" s="6" t="n"/>
      <c r="B339" s="4" t="n"/>
      <c r="C339" s="4" t="n"/>
      <c r="D339" s="7" t="n"/>
      <c r="E339" s="8" t="str">
        <f>IF(C339="","",IFERROR(VLOOKUP(C339,Cadastro!$A$5:$B$34,2,FALSE),0))</f>
        <v/>
      </c>
      <c r="F339" s="9" t="n"/>
      <c r="G339" s="10" t="str">
        <f>IF(OR(C339="",D339=""),"",D339*E339*(1-N(F339)))</f>
        <v/>
      </c>
    </row>
    <row r="340">
      <c r="A340" s="6" t="n"/>
      <c r="B340" s="4" t="n"/>
      <c r="C340" s="4" t="n"/>
      <c r="D340" s="7" t="n"/>
      <c r="E340" s="8" t="str">
        <f>IF(C340="","",IFERROR(VLOOKUP(C340,Cadastro!$A$5:$B$34,2,FALSE),0))</f>
        <v/>
      </c>
      <c r="F340" s="9" t="n"/>
      <c r="G340" s="10" t="str">
        <f>IF(OR(C340="",D340=""),"",D340*E340*(1-N(F340)))</f>
        <v/>
      </c>
    </row>
    <row r="341">
      <c r="A341" s="6" t="n"/>
      <c r="B341" s="4" t="n"/>
      <c r="C341" s="4" t="n"/>
      <c r="D341" s="7" t="n"/>
      <c r="E341" s="8" t="str">
        <f>IF(C341="","",IFERROR(VLOOKUP(C341,Cadastro!$A$5:$B$34,2,FALSE),0))</f>
        <v/>
      </c>
      <c r="F341" s="9" t="n"/>
      <c r="G341" s="10" t="str">
        <f>IF(OR(C341="",D341=""),"",D341*E341*(1-N(F341)))</f>
        <v/>
      </c>
    </row>
    <row r="342">
      <c r="A342" s="6" t="n"/>
      <c r="B342" s="4" t="n"/>
      <c r="C342" s="4" t="n"/>
      <c r="D342" s="7" t="n"/>
      <c r="E342" s="8" t="str">
        <f>IF(C342="","",IFERROR(VLOOKUP(C342,Cadastro!$A$5:$B$34,2,FALSE),0))</f>
        <v/>
      </c>
      <c r="F342" s="9" t="n"/>
      <c r="G342" s="10" t="str">
        <f>IF(OR(C342="",D342=""),"",D342*E342*(1-N(F342)))</f>
        <v/>
      </c>
    </row>
    <row r="343">
      <c r="A343" s="6" t="n"/>
      <c r="B343" s="4" t="n"/>
      <c r="C343" s="4" t="n"/>
      <c r="D343" s="7" t="n"/>
      <c r="E343" s="8" t="str">
        <f>IF(C343="","",IFERROR(VLOOKUP(C343,Cadastro!$A$5:$B$34,2,FALSE),0))</f>
        <v/>
      </c>
      <c r="F343" s="9" t="n"/>
      <c r="G343" s="10" t="str">
        <f>IF(OR(C343="",D343=""),"",D343*E343*(1-N(F343)))</f>
        <v/>
      </c>
    </row>
    <row r="344">
      <c r="A344" s="6" t="n"/>
      <c r="B344" s="4" t="n"/>
      <c r="C344" s="4" t="n"/>
      <c r="D344" s="7" t="n"/>
      <c r="E344" s="8" t="str">
        <f>IF(C344="","",IFERROR(VLOOKUP(C344,Cadastro!$A$5:$B$34,2,FALSE),0))</f>
        <v/>
      </c>
      <c r="F344" s="9" t="n"/>
      <c r="G344" s="10" t="str">
        <f>IF(OR(C344="",D344=""),"",D344*E344*(1-N(F344)))</f>
        <v/>
      </c>
    </row>
    <row r="345">
      <c r="A345" s="6" t="n"/>
      <c r="B345" s="4" t="n"/>
      <c r="C345" s="4" t="n"/>
      <c r="D345" s="7" t="n"/>
      <c r="E345" s="8" t="str">
        <f>IF(C345="","",IFERROR(VLOOKUP(C345,Cadastro!$A$5:$B$34,2,FALSE),0))</f>
        <v/>
      </c>
      <c r="F345" s="9" t="n"/>
      <c r="G345" s="10" t="str">
        <f>IF(OR(C345="",D345=""),"",D345*E345*(1-N(F345)))</f>
        <v/>
      </c>
    </row>
    <row r="346">
      <c r="A346" s="6" t="n"/>
      <c r="B346" s="4" t="n"/>
      <c r="C346" s="4" t="n"/>
      <c r="D346" s="7" t="n"/>
      <c r="E346" s="8" t="str">
        <f>IF(C346="","",IFERROR(VLOOKUP(C346,Cadastro!$A$5:$B$34,2,FALSE),0))</f>
        <v/>
      </c>
      <c r="F346" s="9" t="n"/>
      <c r="G346" s="10" t="str">
        <f>IF(OR(C346="",D346=""),"",D346*E346*(1-N(F346)))</f>
        <v/>
      </c>
    </row>
    <row r="347">
      <c r="A347" s="6" t="n"/>
      <c r="B347" s="4" t="n"/>
      <c r="C347" s="4" t="n"/>
      <c r="D347" s="7" t="n"/>
      <c r="E347" s="8" t="str">
        <f>IF(C347="","",IFERROR(VLOOKUP(C347,Cadastro!$A$5:$B$34,2,FALSE),0))</f>
        <v/>
      </c>
      <c r="F347" s="9" t="n"/>
      <c r="G347" s="10" t="str">
        <f>IF(OR(C347="",D347=""),"",D347*E347*(1-N(F347)))</f>
        <v/>
      </c>
    </row>
    <row r="348">
      <c r="A348" s="6" t="n"/>
      <c r="B348" s="4" t="n"/>
      <c r="C348" s="4" t="n"/>
      <c r="D348" s="7" t="n"/>
      <c r="E348" s="8" t="str">
        <f>IF(C348="","",IFERROR(VLOOKUP(C348,Cadastro!$A$5:$B$34,2,FALSE),0))</f>
        <v/>
      </c>
      <c r="F348" s="9" t="n"/>
      <c r="G348" s="10" t="str">
        <f>IF(OR(C348="",D348=""),"",D348*E348*(1-N(F348)))</f>
        <v/>
      </c>
    </row>
    <row r="349">
      <c r="A349" s="6" t="n"/>
      <c r="B349" s="4" t="n"/>
      <c r="C349" s="4" t="n"/>
      <c r="D349" s="7" t="n"/>
      <c r="E349" s="8" t="str">
        <f>IF(C349="","",IFERROR(VLOOKUP(C349,Cadastro!$A$5:$B$34,2,FALSE),0))</f>
        <v/>
      </c>
      <c r="F349" s="9" t="n"/>
      <c r="G349" s="10" t="str">
        <f>IF(OR(C349="",D349=""),"",D349*E349*(1-N(F349)))</f>
        <v/>
      </c>
    </row>
    <row r="350">
      <c r="A350" s="6" t="n"/>
      <c r="B350" s="4" t="n"/>
      <c r="C350" s="4" t="n"/>
      <c r="D350" s="7" t="n"/>
      <c r="E350" s="8" t="str">
        <f>IF(C350="","",IFERROR(VLOOKUP(C350,Cadastro!$A$5:$B$34,2,FALSE),0))</f>
        <v/>
      </c>
      <c r="F350" s="9" t="n"/>
      <c r="G350" s="10" t="str">
        <f>IF(OR(C350="",D350=""),"",D350*E350*(1-N(F350)))</f>
        <v/>
      </c>
    </row>
    <row r="351">
      <c r="A351" s="6" t="n"/>
      <c r="B351" s="4" t="n"/>
      <c r="C351" s="4" t="n"/>
      <c r="D351" s="7" t="n"/>
      <c r="E351" s="8" t="str">
        <f>IF(C351="","",IFERROR(VLOOKUP(C351,Cadastro!$A$5:$B$34,2,FALSE),0))</f>
        <v/>
      </c>
      <c r="F351" s="9" t="n"/>
      <c r="G351" s="10" t="str">
        <f>IF(OR(C351="",D351=""),"",D351*E351*(1-N(F351)))</f>
        <v/>
      </c>
    </row>
    <row r="352">
      <c r="A352" s="6" t="n"/>
      <c r="B352" s="4" t="n"/>
      <c r="C352" s="4" t="n"/>
      <c r="D352" s="7" t="n"/>
      <c r="E352" s="8" t="str">
        <f>IF(C352="","",IFERROR(VLOOKUP(C352,Cadastro!$A$5:$B$34,2,FALSE),0))</f>
        <v/>
      </c>
      <c r="F352" s="9" t="n"/>
      <c r="G352" s="10" t="str">
        <f>IF(OR(C352="",D352=""),"",D352*E352*(1-N(F352)))</f>
        <v/>
      </c>
    </row>
    <row r="353">
      <c r="A353" s="6" t="n"/>
      <c r="B353" s="4" t="n"/>
      <c r="C353" s="4" t="n"/>
      <c r="D353" s="7" t="n"/>
      <c r="E353" s="8" t="str">
        <f>IF(C353="","",IFERROR(VLOOKUP(C353,Cadastro!$A$5:$B$34,2,FALSE),0))</f>
        <v/>
      </c>
      <c r="F353" s="9" t="n"/>
      <c r="G353" s="10" t="str">
        <f>IF(OR(C353="",D353=""),"",D353*E353*(1-N(F353)))</f>
        <v/>
      </c>
    </row>
    <row r="354">
      <c r="A354" s="6" t="n"/>
      <c r="B354" s="4" t="n"/>
      <c r="C354" s="4" t="n"/>
      <c r="D354" s="7" t="n"/>
      <c r="E354" s="8" t="str">
        <f>IF(C354="","",IFERROR(VLOOKUP(C354,Cadastro!$A$5:$B$34,2,FALSE),0))</f>
        <v/>
      </c>
      <c r="F354" s="9" t="n"/>
      <c r="G354" s="10" t="str">
        <f>IF(OR(C354="",D354=""),"",D354*E354*(1-N(F354)))</f>
        <v/>
      </c>
    </row>
    <row r="355">
      <c r="A355" s="6" t="n"/>
      <c r="B355" s="4" t="n"/>
      <c r="C355" s="4" t="n"/>
      <c r="D355" s="7" t="n"/>
      <c r="E355" s="8" t="str">
        <f>IF(C355="","",IFERROR(VLOOKUP(C355,Cadastro!$A$5:$B$34,2,FALSE),0))</f>
        <v/>
      </c>
      <c r="F355" s="9" t="n"/>
      <c r="G355" s="10" t="str">
        <f>IF(OR(C355="",D355=""),"",D355*E355*(1-N(F355)))</f>
        <v/>
      </c>
    </row>
    <row r="356">
      <c r="A356" s="6" t="n"/>
      <c r="B356" s="4" t="n"/>
      <c r="C356" s="4" t="n"/>
      <c r="D356" s="7" t="n"/>
      <c r="E356" s="8" t="str">
        <f>IF(C356="","",IFERROR(VLOOKUP(C356,Cadastro!$A$5:$B$34,2,FALSE),0))</f>
        <v/>
      </c>
      <c r="F356" s="9" t="n"/>
      <c r="G356" s="10" t="str">
        <f>IF(OR(C356="",D356=""),"",D356*E356*(1-N(F356)))</f>
        <v/>
      </c>
    </row>
    <row r="357">
      <c r="A357" s="6" t="n"/>
      <c r="B357" s="4" t="n"/>
      <c r="C357" s="4" t="n"/>
      <c r="D357" s="7" t="n"/>
      <c r="E357" s="8" t="str">
        <f>IF(C357="","",IFERROR(VLOOKUP(C357,Cadastro!$A$5:$B$34,2,FALSE),0))</f>
        <v/>
      </c>
      <c r="F357" s="9" t="n"/>
      <c r="G357" s="10" t="str">
        <f>IF(OR(C357="",D357=""),"",D357*E357*(1-N(F357)))</f>
        <v/>
      </c>
    </row>
    <row r="358">
      <c r="A358" s="6" t="n"/>
      <c r="B358" s="4" t="n"/>
      <c r="C358" s="4" t="n"/>
      <c r="D358" s="7" t="n"/>
      <c r="E358" s="8" t="str">
        <f>IF(C358="","",IFERROR(VLOOKUP(C358,Cadastro!$A$5:$B$34,2,FALSE),0))</f>
        <v/>
      </c>
      <c r="F358" s="9" t="n"/>
      <c r="G358" s="10" t="str">
        <f>IF(OR(C358="",D358=""),"",D358*E358*(1-N(F358)))</f>
        <v/>
      </c>
    </row>
    <row r="359">
      <c r="A359" s="6" t="n"/>
      <c r="B359" s="4" t="n"/>
      <c r="C359" s="4" t="n"/>
      <c r="D359" s="7" t="n"/>
      <c r="E359" s="8" t="str">
        <f>IF(C359="","",IFERROR(VLOOKUP(C359,Cadastro!$A$5:$B$34,2,FALSE),0))</f>
        <v/>
      </c>
      <c r="F359" s="9" t="n"/>
      <c r="G359" s="10" t="str">
        <f>IF(OR(C359="",D359=""),"",D359*E359*(1-N(F359)))</f>
        <v/>
      </c>
    </row>
    <row r="360">
      <c r="A360" s="6" t="n"/>
      <c r="B360" s="4" t="n"/>
      <c r="C360" s="4" t="n"/>
      <c r="D360" s="7" t="n"/>
      <c r="E360" s="8" t="str">
        <f>IF(C360="","",IFERROR(VLOOKUP(C360,Cadastro!$A$5:$B$34,2,FALSE),0))</f>
        <v/>
      </c>
      <c r="F360" s="9" t="n"/>
      <c r="G360" s="10" t="str">
        <f>IF(OR(C360="",D360=""),"",D360*E360*(1-N(F360)))</f>
        <v/>
      </c>
    </row>
    <row r="361">
      <c r="A361" s="6" t="n"/>
      <c r="B361" s="4" t="n"/>
      <c r="C361" s="4" t="n"/>
      <c r="D361" s="7" t="n"/>
      <c r="E361" s="8" t="str">
        <f>IF(C361="","",IFERROR(VLOOKUP(C361,Cadastro!$A$5:$B$34,2,FALSE),0))</f>
        <v/>
      </c>
      <c r="F361" s="9" t="n"/>
      <c r="G361" s="10" t="str">
        <f>IF(OR(C361="",D361=""),"",D361*E361*(1-N(F361)))</f>
        <v/>
      </c>
    </row>
    <row r="362">
      <c r="A362" s="6" t="n"/>
      <c r="B362" s="4" t="n"/>
      <c r="C362" s="4" t="n"/>
      <c r="D362" s="7" t="n"/>
      <c r="E362" s="8" t="str">
        <f>IF(C362="","",IFERROR(VLOOKUP(C362,Cadastro!$A$5:$B$34,2,FALSE),0))</f>
        <v/>
      </c>
      <c r="F362" s="9" t="n"/>
      <c r="G362" s="10" t="str">
        <f>IF(OR(C362="",D362=""),"",D362*E362*(1-N(F362)))</f>
        <v/>
      </c>
    </row>
    <row r="363">
      <c r="A363" s="6" t="n"/>
      <c r="B363" s="4" t="n"/>
      <c r="C363" s="4" t="n"/>
      <c r="D363" s="7" t="n"/>
      <c r="E363" s="8" t="str">
        <f>IF(C363="","",IFERROR(VLOOKUP(C363,Cadastro!$A$5:$B$34,2,FALSE),0))</f>
        <v/>
      </c>
      <c r="F363" s="9" t="n"/>
      <c r="G363" s="10" t="str">
        <f>IF(OR(C363="",D363=""),"",D363*E363*(1-N(F363)))</f>
        <v/>
      </c>
    </row>
    <row r="364">
      <c r="A364" s="6" t="n"/>
      <c r="B364" s="4" t="n"/>
      <c r="C364" s="4" t="n"/>
      <c r="D364" s="7" t="n"/>
      <c r="E364" s="8" t="str">
        <f>IF(C364="","",IFERROR(VLOOKUP(C364,Cadastro!$A$5:$B$34,2,FALSE),0))</f>
        <v/>
      </c>
      <c r="F364" s="9" t="n"/>
      <c r="G364" s="10" t="str">
        <f>IF(OR(C364="",D364=""),"",D364*E364*(1-N(F364)))</f>
        <v/>
      </c>
    </row>
    <row r="365">
      <c r="A365" s="6" t="n"/>
      <c r="B365" s="4" t="n"/>
      <c r="C365" s="4" t="n"/>
      <c r="D365" s="7" t="n"/>
      <c r="E365" s="8" t="str">
        <f>IF(C365="","",IFERROR(VLOOKUP(C365,Cadastro!$A$5:$B$34,2,FALSE),0))</f>
        <v/>
      </c>
      <c r="F365" s="9" t="n"/>
      <c r="G365" s="10" t="str">
        <f>IF(OR(C365="",D365=""),"",D365*E365*(1-N(F365)))</f>
        <v/>
      </c>
    </row>
    <row r="366">
      <c r="A366" s="6" t="n"/>
      <c r="B366" s="4" t="n"/>
      <c r="C366" s="4" t="n"/>
      <c r="D366" s="7" t="n"/>
      <c r="E366" s="8" t="str">
        <f>IF(C366="","",IFERROR(VLOOKUP(C366,Cadastro!$A$5:$B$34,2,FALSE),0))</f>
        <v/>
      </c>
      <c r="F366" s="9" t="n"/>
      <c r="G366" s="10" t="str">
        <f>IF(OR(C366="",D366=""),"",D366*E366*(1-N(F366)))</f>
        <v/>
      </c>
    </row>
    <row r="367">
      <c r="A367" s="6" t="n"/>
      <c r="B367" s="4" t="n"/>
      <c r="C367" s="4" t="n"/>
      <c r="D367" s="7" t="n"/>
      <c r="E367" s="8" t="str">
        <f>IF(C367="","",IFERROR(VLOOKUP(C367,Cadastro!$A$5:$B$34,2,FALSE),0))</f>
        <v/>
      </c>
      <c r="F367" s="9" t="n"/>
      <c r="G367" s="10" t="str">
        <f>IF(OR(C367="",D367=""),"",D367*E367*(1-N(F367)))</f>
        <v/>
      </c>
    </row>
    <row r="368">
      <c r="A368" s="6" t="n"/>
      <c r="B368" s="4" t="n"/>
      <c r="C368" s="4" t="n"/>
      <c r="D368" s="7" t="n"/>
      <c r="E368" s="8" t="str">
        <f>IF(C368="","",IFERROR(VLOOKUP(C368,Cadastro!$A$5:$B$34,2,FALSE),0))</f>
        <v/>
      </c>
      <c r="F368" s="9" t="n"/>
      <c r="G368" s="10" t="str">
        <f>IF(OR(C368="",D368=""),"",D368*E368*(1-N(F368)))</f>
        <v/>
      </c>
    </row>
    <row r="369">
      <c r="A369" s="6" t="n"/>
      <c r="B369" s="4" t="n"/>
      <c r="C369" s="4" t="n"/>
      <c r="D369" s="7" t="n"/>
      <c r="E369" s="8" t="str">
        <f>IF(C369="","",IFERROR(VLOOKUP(C369,Cadastro!$A$5:$B$34,2,FALSE),0))</f>
        <v/>
      </c>
      <c r="F369" s="9" t="n"/>
      <c r="G369" s="10" t="str">
        <f>IF(OR(C369="",D369=""),"",D369*E369*(1-N(F369)))</f>
        <v/>
      </c>
    </row>
    <row r="370">
      <c r="A370" s="6" t="n"/>
      <c r="B370" s="4" t="n"/>
      <c r="C370" s="4" t="n"/>
      <c r="D370" s="7" t="n"/>
      <c r="E370" s="8" t="str">
        <f>IF(C370="","",IFERROR(VLOOKUP(C370,Cadastro!$A$5:$B$34,2,FALSE),0))</f>
        <v/>
      </c>
      <c r="F370" s="9" t="n"/>
      <c r="G370" s="10" t="str">
        <f>IF(OR(C370="",D370=""),"",D370*E370*(1-N(F370)))</f>
        <v/>
      </c>
    </row>
    <row r="371">
      <c r="A371" s="6" t="n"/>
      <c r="B371" s="4" t="n"/>
      <c r="C371" s="4" t="n"/>
      <c r="D371" s="7" t="n"/>
      <c r="E371" s="8" t="str">
        <f>IF(C371="","",IFERROR(VLOOKUP(C371,Cadastro!$A$5:$B$34,2,FALSE),0))</f>
        <v/>
      </c>
      <c r="F371" s="9" t="n"/>
      <c r="G371" s="10" t="str">
        <f>IF(OR(C371="",D371=""),"",D371*E371*(1-N(F371)))</f>
        <v/>
      </c>
    </row>
    <row r="372">
      <c r="A372" s="6" t="n"/>
      <c r="B372" s="4" t="n"/>
      <c r="C372" s="4" t="n"/>
      <c r="D372" s="7" t="n"/>
      <c r="E372" s="8" t="str">
        <f>IF(C372="","",IFERROR(VLOOKUP(C372,Cadastro!$A$5:$B$34,2,FALSE),0))</f>
        <v/>
      </c>
      <c r="F372" s="9" t="n"/>
      <c r="G372" s="10" t="str">
        <f>IF(OR(C372="",D372=""),"",D372*E372*(1-N(F372)))</f>
        <v/>
      </c>
    </row>
    <row r="373">
      <c r="A373" s="6" t="n"/>
      <c r="B373" s="4" t="n"/>
      <c r="C373" s="4" t="n"/>
      <c r="D373" s="7" t="n"/>
      <c r="E373" s="8" t="str">
        <f>IF(C373="","",IFERROR(VLOOKUP(C373,Cadastro!$A$5:$B$34,2,FALSE),0))</f>
        <v/>
      </c>
      <c r="F373" s="9" t="n"/>
      <c r="G373" s="10" t="str">
        <f>IF(OR(C373="",D373=""),"",D373*E373*(1-N(F373)))</f>
        <v/>
      </c>
    </row>
    <row r="374">
      <c r="A374" s="6" t="n"/>
      <c r="B374" s="4" t="n"/>
      <c r="C374" s="4" t="n"/>
      <c r="D374" s="7" t="n"/>
      <c r="E374" s="8" t="str">
        <f>IF(C374="","",IFERROR(VLOOKUP(C374,Cadastro!$A$5:$B$34,2,FALSE),0))</f>
        <v/>
      </c>
      <c r="F374" s="9" t="n"/>
      <c r="G374" s="10" t="str">
        <f>IF(OR(C374="",D374=""),"",D374*E374*(1-N(F374)))</f>
        <v/>
      </c>
    </row>
    <row r="375">
      <c r="A375" s="6" t="n"/>
      <c r="B375" s="4" t="n"/>
      <c r="C375" s="4" t="n"/>
      <c r="D375" s="7" t="n"/>
      <c r="E375" s="8" t="str">
        <f>IF(C375="","",IFERROR(VLOOKUP(C375,Cadastro!$A$5:$B$34,2,FALSE),0))</f>
        <v/>
      </c>
      <c r="F375" s="9" t="n"/>
      <c r="G375" s="10" t="str">
        <f>IF(OR(C375="",D375=""),"",D375*E375*(1-N(F375)))</f>
        <v/>
      </c>
    </row>
    <row r="376">
      <c r="A376" s="6" t="n"/>
      <c r="B376" s="4" t="n"/>
      <c r="C376" s="4" t="n"/>
      <c r="D376" s="7" t="n"/>
      <c r="E376" s="8" t="str">
        <f>IF(C376="","",IFERROR(VLOOKUP(C376,Cadastro!$A$5:$B$34,2,FALSE),0))</f>
        <v/>
      </c>
      <c r="F376" s="9" t="n"/>
      <c r="G376" s="10" t="str">
        <f>IF(OR(C376="",D376=""),"",D376*E376*(1-N(F376)))</f>
        <v/>
      </c>
    </row>
    <row r="377">
      <c r="A377" s="6" t="n"/>
      <c r="B377" s="4" t="n"/>
      <c r="C377" s="4" t="n"/>
      <c r="D377" s="7" t="n"/>
      <c r="E377" s="8" t="str">
        <f>IF(C377="","",IFERROR(VLOOKUP(C377,Cadastro!$A$5:$B$34,2,FALSE),0))</f>
        <v/>
      </c>
      <c r="F377" s="9" t="n"/>
      <c r="G377" s="10" t="str">
        <f>IF(OR(C377="",D377=""),"",D377*E377*(1-N(F377)))</f>
        <v/>
      </c>
    </row>
    <row r="378">
      <c r="A378" s="6" t="n"/>
      <c r="B378" s="4" t="n"/>
      <c r="C378" s="4" t="n"/>
      <c r="D378" s="7" t="n"/>
      <c r="E378" s="8" t="str">
        <f>IF(C378="","",IFERROR(VLOOKUP(C378,Cadastro!$A$5:$B$34,2,FALSE),0))</f>
        <v/>
      </c>
      <c r="F378" s="9" t="n"/>
      <c r="G378" s="10" t="str">
        <f>IF(OR(C378="",D378=""),"",D378*E378*(1-N(F378)))</f>
        <v/>
      </c>
    </row>
    <row r="379">
      <c r="A379" s="6" t="n"/>
      <c r="B379" s="4" t="n"/>
      <c r="C379" s="4" t="n"/>
      <c r="D379" s="7" t="n"/>
      <c r="E379" s="8" t="str">
        <f>IF(C379="","",IFERROR(VLOOKUP(C379,Cadastro!$A$5:$B$34,2,FALSE),0))</f>
        <v/>
      </c>
      <c r="F379" s="9" t="n"/>
      <c r="G379" s="10" t="str">
        <f>IF(OR(C379="",D379=""),"",D379*E379*(1-N(F379)))</f>
        <v/>
      </c>
    </row>
    <row r="380">
      <c r="A380" s="6" t="n"/>
      <c r="B380" s="4" t="n"/>
      <c r="C380" s="4" t="n"/>
      <c r="D380" s="7" t="n"/>
      <c r="E380" s="8" t="str">
        <f>IF(C380="","",IFERROR(VLOOKUP(C380,Cadastro!$A$5:$B$34,2,FALSE),0))</f>
        <v/>
      </c>
      <c r="F380" s="9" t="n"/>
      <c r="G380" s="10" t="str">
        <f>IF(OR(C380="",D380=""),"",D380*E380*(1-N(F380)))</f>
        <v/>
      </c>
    </row>
    <row r="381">
      <c r="A381" s="6" t="n"/>
      <c r="B381" s="4" t="n"/>
      <c r="C381" s="4" t="n"/>
      <c r="D381" s="7" t="n"/>
      <c r="E381" s="8" t="str">
        <f>IF(C381="","",IFERROR(VLOOKUP(C381,Cadastro!$A$5:$B$34,2,FALSE),0))</f>
        <v/>
      </c>
      <c r="F381" s="9" t="n"/>
      <c r="G381" s="10" t="str">
        <f>IF(OR(C381="",D381=""),"",D381*E381*(1-N(F381)))</f>
        <v/>
      </c>
    </row>
    <row r="382">
      <c r="A382" s="6" t="n"/>
      <c r="B382" s="4" t="n"/>
      <c r="C382" s="4" t="n"/>
      <c r="D382" s="7" t="n"/>
      <c r="E382" s="8" t="str">
        <f>IF(C382="","",IFERROR(VLOOKUP(C382,Cadastro!$A$5:$B$34,2,FALSE),0))</f>
        <v/>
      </c>
      <c r="F382" s="9" t="n"/>
      <c r="G382" s="10" t="str">
        <f>IF(OR(C382="",D382=""),"",D382*E382*(1-N(F382)))</f>
        <v/>
      </c>
    </row>
    <row r="383">
      <c r="A383" s="6" t="n"/>
      <c r="B383" s="4" t="n"/>
      <c r="C383" s="4" t="n"/>
      <c r="D383" s="7" t="n"/>
      <c r="E383" s="8" t="str">
        <f>IF(C383="","",IFERROR(VLOOKUP(C383,Cadastro!$A$5:$B$34,2,FALSE),0))</f>
        <v/>
      </c>
      <c r="F383" s="9" t="n"/>
      <c r="G383" s="10" t="str">
        <f>IF(OR(C383="",D383=""),"",D383*E383*(1-N(F383)))</f>
        <v/>
      </c>
    </row>
    <row r="384">
      <c r="A384" s="6" t="n"/>
      <c r="B384" s="4" t="n"/>
      <c r="C384" s="4" t="n"/>
      <c r="D384" s="7" t="n"/>
      <c r="E384" s="8" t="str">
        <f>IF(C384="","",IFERROR(VLOOKUP(C384,Cadastro!$A$5:$B$34,2,FALSE),0))</f>
        <v/>
      </c>
      <c r="F384" s="9" t="n"/>
      <c r="G384" s="10" t="str">
        <f>IF(OR(C384="",D384=""),"",D384*E384*(1-N(F384)))</f>
        <v/>
      </c>
    </row>
    <row r="385">
      <c r="A385" s="6" t="n"/>
      <c r="B385" s="4" t="n"/>
      <c r="C385" s="4" t="n"/>
      <c r="D385" s="7" t="n"/>
      <c r="E385" s="8" t="str">
        <f>IF(C385="","",IFERROR(VLOOKUP(C385,Cadastro!$A$5:$B$34,2,FALSE),0))</f>
        <v/>
      </c>
      <c r="F385" s="9" t="n"/>
      <c r="G385" s="10" t="str">
        <f>IF(OR(C385="",D385=""),"",D385*E385*(1-N(F385)))</f>
        <v/>
      </c>
    </row>
    <row r="386">
      <c r="A386" s="6" t="n"/>
      <c r="B386" s="4" t="n"/>
      <c r="C386" s="4" t="n"/>
      <c r="D386" s="7" t="n"/>
      <c r="E386" s="8" t="str">
        <f>IF(C386="","",IFERROR(VLOOKUP(C386,Cadastro!$A$5:$B$34,2,FALSE),0))</f>
        <v/>
      </c>
      <c r="F386" s="9" t="n"/>
      <c r="G386" s="10" t="str">
        <f>IF(OR(C386="",D386=""),"",D386*E386*(1-N(F386)))</f>
        <v/>
      </c>
    </row>
    <row r="387">
      <c r="A387" s="6" t="n"/>
      <c r="B387" s="4" t="n"/>
      <c r="C387" s="4" t="n"/>
      <c r="D387" s="7" t="n"/>
      <c r="E387" s="8" t="str">
        <f>IF(C387="","",IFERROR(VLOOKUP(C387,Cadastro!$A$5:$B$34,2,FALSE),0))</f>
        <v/>
      </c>
      <c r="F387" s="9" t="n"/>
      <c r="G387" s="10" t="str">
        <f>IF(OR(C387="",D387=""),"",D387*E387*(1-N(F387)))</f>
        <v/>
      </c>
    </row>
    <row r="388">
      <c r="A388" s="6" t="n"/>
      <c r="B388" s="4" t="n"/>
      <c r="C388" s="4" t="n"/>
      <c r="D388" s="7" t="n"/>
      <c r="E388" s="8" t="str">
        <f>IF(C388="","",IFERROR(VLOOKUP(C388,Cadastro!$A$5:$B$34,2,FALSE),0))</f>
        <v/>
      </c>
      <c r="F388" s="9" t="n"/>
      <c r="G388" s="10" t="str">
        <f>IF(OR(C388="",D388=""),"",D388*E388*(1-N(F388)))</f>
        <v/>
      </c>
    </row>
    <row r="389">
      <c r="A389" s="6" t="n"/>
      <c r="B389" s="4" t="n"/>
      <c r="C389" s="4" t="n"/>
      <c r="D389" s="7" t="n"/>
      <c r="E389" s="8" t="str">
        <f>IF(C389="","",IFERROR(VLOOKUP(C389,Cadastro!$A$5:$B$34,2,FALSE),0))</f>
        <v/>
      </c>
      <c r="F389" s="9" t="n"/>
      <c r="G389" s="10" t="str">
        <f>IF(OR(C389="",D389=""),"",D389*E389*(1-N(F389)))</f>
        <v/>
      </c>
    </row>
    <row r="390">
      <c r="A390" s="6" t="n"/>
      <c r="B390" s="4" t="n"/>
      <c r="C390" s="4" t="n"/>
      <c r="D390" s="7" t="n"/>
      <c r="E390" s="8" t="str">
        <f>IF(C390="","",IFERROR(VLOOKUP(C390,Cadastro!$A$5:$B$34,2,FALSE),0))</f>
        <v/>
      </c>
      <c r="F390" s="9" t="n"/>
      <c r="G390" s="10" t="str">
        <f>IF(OR(C390="",D390=""),"",D390*E390*(1-N(F390)))</f>
        <v/>
      </c>
    </row>
    <row r="391">
      <c r="A391" s="6" t="n"/>
      <c r="B391" s="4" t="n"/>
      <c r="C391" s="4" t="n"/>
      <c r="D391" s="7" t="n"/>
      <c r="E391" s="8" t="str">
        <f>IF(C391="","",IFERROR(VLOOKUP(C391,Cadastro!$A$5:$B$34,2,FALSE),0))</f>
        <v/>
      </c>
      <c r="F391" s="9" t="n"/>
      <c r="G391" s="10" t="str">
        <f>IF(OR(C391="",D391=""),"",D391*E391*(1-N(F391)))</f>
        <v/>
      </c>
    </row>
    <row r="392">
      <c r="A392" s="6" t="n"/>
      <c r="B392" s="4" t="n"/>
      <c r="C392" s="4" t="n"/>
      <c r="D392" s="7" t="n"/>
      <c r="E392" s="8" t="str">
        <f>IF(C392="","",IFERROR(VLOOKUP(C392,Cadastro!$A$5:$B$34,2,FALSE),0))</f>
        <v/>
      </c>
      <c r="F392" s="9" t="n"/>
      <c r="G392" s="10" t="str">
        <f>IF(OR(C392="",D392=""),"",D392*E392*(1-N(F392)))</f>
        <v/>
      </c>
    </row>
    <row r="393">
      <c r="A393" s="6" t="n"/>
      <c r="B393" s="4" t="n"/>
      <c r="C393" s="4" t="n"/>
      <c r="D393" s="7" t="n"/>
      <c r="E393" s="8" t="str">
        <f>IF(C393="","",IFERROR(VLOOKUP(C393,Cadastro!$A$5:$B$34,2,FALSE),0))</f>
        <v/>
      </c>
      <c r="F393" s="9" t="n"/>
      <c r="G393" s="10" t="str">
        <f>IF(OR(C393="",D393=""),"",D393*E393*(1-N(F393)))</f>
        <v/>
      </c>
    </row>
    <row r="394">
      <c r="A394" s="6" t="n"/>
      <c r="B394" s="4" t="n"/>
      <c r="C394" s="4" t="n"/>
      <c r="D394" s="7" t="n"/>
      <c r="E394" s="8" t="str">
        <f>IF(C394="","",IFERROR(VLOOKUP(C394,Cadastro!$A$5:$B$34,2,FALSE),0))</f>
        <v/>
      </c>
      <c r="F394" s="9" t="n"/>
      <c r="G394" s="10" t="str">
        <f>IF(OR(C394="",D394=""),"",D394*E394*(1-N(F394)))</f>
        <v/>
      </c>
    </row>
    <row r="395">
      <c r="A395" s="6" t="n"/>
      <c r="B395" s="4" t="n"/>
      <c r="C395" s="4" t="n"/>
      <c r="D395" s="7" t="n"/>
      <c r="E395" s="8" t="str">
        <f>IF(C395="","",IFERROR(VLOOKUP(C395,Cadastro!$A$5:$B$34,2,FALSE),0))</f>
        <v/>
      </c>
      <c r="F395" s="9" t="n"/>
      <c r="G395" s="10" t="str">
        <f>IF(OR(C395="",D395=""),"",D395*E395*(1-N(F395)))</f>
        <v/>
      </c>
    </row>
    <row r="396">
      <c r="A396" s="6" t="n"/>
      <c r="B396" s="4" t="n"/>
      <c r="C396" s="4" t="n"/>
      <c r="D396" s="7" t="n"/>
      <c r="E396" s="8" t="str">
        <f>IF(C396="","",IFERROR(VLOOKUP(C396,Cadastro!$A$5:$B$34,2,FALSE),0))</f>
        <v/>
      </c>
      <c r="F396" s="9" t="n"/>
      <c r="G396" s="10" t="str">
        <f>IF(OR(C396="",D396=""),"",D396*E396*(1-N(F396)))</f>
        <v/>
      </c>
    </row>
    <row r="397">
      <c r="A397" s="6" t="n"/>
      <c r="B397" s="4" t="n"/>
      <c r="C397" s="4" t="n"/>
      <c r="D397" s="7" t="n"/>
      <c r="E397" s="8" t="str">
        <f>IF(C397="","",IFERROR(VLOOKUP(C397,Cadastro!$A$5:$B$34,2,FALSE),0))</f>
        <v/>
      </c>
      <c r="F397" s="9" t="n"/>
      <c r="G397" s="10" t="str">
        <f>IF(OR(C397="",D397=""),"",D397*E397*(1-N(F397)))</f>
        <v/>
      </c>
    </row>
    <row r="398">
      <c r="A398" s="6" t="n"/>
      <c r="B398" s="4" t="n"/>
      <c r="C398" s="4" t="n"/>
      <c r="D398" s="7" t="n"/>
      <c r="E398" s="8" t="str">
        <f>IF(C398="","",IFERROR(VLOOKUP(C398,Cadastro!$A$5:$B$34,2,FALSE),0))</f>
        <v/>
      </c>
      <c r="F398" s="9" t="n"/>
      <c r="G398" s="10" t="str">
        <f>IF(OR(C398="",D398=""),"",D398*E398*(1-N(F398)))</f>
        <v/>
      </c>
    </row>
    <row r="399">
      <c r="A399" s="6" t="n"/>
      <c r="B399" s="4" t="n"/>
      <c r="C399" s="4" t="n"/>
      <c r="D399" s="7" t="n"/>
      <c r="E399" s="8" t="str">
        <f>IF(C399="","",IFERROR(VLOOKUP(C399,Cadastro!$A$5:$B$34,2,FALSE),0))</f>
        <v/>
      </c>
      <c r="F399" s="9" t="n"/>
      <c r="G399" s="10" t="str">
        <f>IF(OR(C399="",D399=""),"",D399*E399*(1-N(F399)))</f>
        <v/>
      </c>
    </row>
    <row r="400">
      <c r="A400" s="6" t="n"/>
      <c r="B400" s="4" t="n"/>
      <c r="C400" s="4" t="n"/>
      <c r="D400" s="7" t="n"/>
      <c r="E400" s="8" t="str">
        <f>IF(C400="","",IFERROR(VLOOKUP(C400,Cadastro!$A$5:$B$34,2,FALSE),0))</f>
        <v/>
      </c>
      <c r="F400" s="9" t="n"/>
      <c r="G400" s="10" t="str">
        <f>IF(OR(C400="",D400=""),"",D400*E400*(1-N(F400)))</f>
        <v/>
      </c>
    </row>
    <row r="401">
      <c r="A401" s="6" t="n"/>
      <c r="B401" s="4" t="n"/>
      <c r="C401" s="4" t="n"/>
      <c r="D401" s="7" t="n"/>
      <c r="E401" s="8" t="str">
        <f>IF(C401="","",IFERROR(VLOOKUP(C401,Cadastro!$A$5:$B$34,2,FALSE),0))</f>
        <v/>
      </c>
      <c r="F401" s="9" t="n"/>
      <c r="G401" s="10" t="str">
        <f>IF(OR(C401="",D401=""),"",D401*E401*(1-N(F401)))</f>
        <v/>
      </c>
    </row>
    <row r="402">
      <c r="A402" s="6" t="n"/>
      <c r="B402" s="4" t="n"/>
      <c r="C402" s="4" t="n"/>
      <c r="D402" s="7" t="n"/>
      <c r="E402" s="8" t="str">
        <f>IF(C402="","",IFERROR(VLOOKUP(C402,Cadastro!$A$5:$B$34,2,FALSE),0))</f>
        <v/>
      </c>
      <c r="F402" s="9" t="n"/>
      <c r="G402" s="10" t="str">
        <f>IF(OR(C402="",D402=""),"",D402*E402*(1-N(F402)))</f>
        <v/>
      </c>
    </row>
    <row r="403">
      <c r="A403" s="6" t="n"/>
      <c r="B403" s="4" t="n"/>
      <c r="C403" s="4" t="n"/>
      <c r="D403" s="7" t="n"/>
      <c r="E403" s="8" t="str">
        <f>IF(C403="","",IFERROR(VLOOKUP(C403,Cadastro!$A$5:$B$34,2,FALSE),0))</f>
        <v/>
      </c>
      <c r="F403" s="9" t="n"/>
      <c r="G403" s="10" t="str">
        <f>IF(OR(C403="",D403=""),"",D403*E403*(1-N(F403)))</f>
        <v/>
      </c>
    </row>
    <row r="404">
      <c r="A404" s="6" t="n"/>
      <c r="B404" s="4" t="n"/>
      <c r="C404" s="4" t="n"/>
      <c r="D404" s="7" t="n"/>
      <c r="E404" s="8" t="str">
        <f>IF(C404="","",IFERROR(VLOOKUP(C404,Cadastro!$A$5:$B$34,2,FALSE),0))</f>
        <v/>
      </c>
      <c r="F404" s="9" t="n"/>
      <c r="G404" s="10" t="str">
        <f>IF(OR(C404="",D404=""),"",D404*E404*(1-N(F404)))</f>
        <v/>
      </c>
    </row>
    <row r="405">
      <c r="A405" s="6" t="n"/>
      <c r="B405" s="4" t="n"/>
      <c r="C405" s="4" t="n"/>
      <c r="D405" s="7" t="n"/>
      <c r="E405" s="8" t="str">
        <f>IF(C405="","",IFERROR(VLOOKUP(C405,Cadastro!$A$5:$B$34,2,FALSE),0))</f>
        <v/>
      </c>
      <c r="F405" s="9" t="n"/>
      <c r="G405" s="10" t="str">
        <f>IF(OR(C405="",D405=""),"",D405*E405*(1-N(F405)))</f>
        <v/>
      </c>
    </row>
    <row r="406">
      <c r="A406" s="6" t="n"/>
      <c r="B406" s="4" t="n"/>
      <c r="C406" s="4" t="n"/>
      <c r="D406" s="7" t="n"/>
      <c r="E406" s="8" t="str">
        <f>IF(C406="","",IFERROR(VLOOKUP(C406,Cadastro!$A$5:$B$34,2,FALSE),0))</f>
        <v/>
      </c>
      <c r="F406" s="9" t="n"/>
      <c r="G406" s="10" t="str">
        <f>IF(OR(C406="",D406=""),"",D406*E406*(1-N(F406)))</f>
        <v/>
      </c>
    </row>
    <row r="407">
      <c r="A407" s="6" t="n"/>
      <c r="B407" s="4" t="n"/>
      <c r="C407" s="4" t="n"/>
      <c r="D407" s="7" t="n"/>
      <c r="E407" s="8" t="str">
        <f>IF(C407="","",IFERROR(VLOOKUP(C407,Cadastro!$A$5:$B$34,2,FALSE),0))</f>
        <v/>
      </c>
      <c r="F407" s="9" t="n"/>
      <c r="G407" s="10" t="str">
        <f>IF(OR(C407="",D407=""),"",D407*E407*(1-N(F407)))</f>
        <v/>
      </c>
    </row>
    <row r="408">
      <c r="A408" s="6" t="n"/>
      <c r="B408" s="4" t="n"/>
      <c r="C408" s="4" t="n"/>
      <c r="D408" s="7" t="n"/>
      <c r="E408" s="8" t="str">
        <f>IF(C408="","",IFERROR(VLOOKUP(C408,Cadastro!$A$5:$B$34,2,FALSE),0))</f>
        <v/>
      </c>
      <c r="F408" s="9" t="n"/>
      <c r="G408" s="10" t="str">
        <f>IF(OR(C408="",D408=""),"",D408*E408*(1-N(F408)))</f>
        <v/>
      </c>
    </row>
    <row r="409">
      <c r="A409" s="6" t="n"/>
      <c r="B409" s="4" t="n"/>
      <c r="C409" s="4" t="n"/>
      <c r="D409" s="7" t="n"/>
      <c r="E409" s="8" t="str">
        <f>IF(C409="","",IFERROR(VLOOKUP(C409,Cadastro!$A$5:$B$34,2,FALSE),0))</f>
        <v/>
      </c>
      <c r="F409" s="9" t="n"/>
      <c r="G409" s="10" t="str">
        <f>IF(OR(C409="",D409=""),"",D409*E409*(1-N(F409)))</f>
        <v/>
      </c>
    </row>
    <row r="410">
      <c r="A410" s="6" t="n"/>
      <c r="B410" s="4" t="n"/>
      <c r="C410" s="4" t="n"/>
      <c r="D410" s="7" t="n"/>
      <c r="E410" s="8" t="str">
        <f>IF(C410="","",IFERROR(VLOOKUP(C410,Cadastro!$A$5:$B$34,2,FALSE),0))</f>
        <v/>
      </c>
      <c r="F410" s="9" t="n"/>
      <c r="G410" s="10" t="str">
        <f>IF(OR(C410="",D410=""),"",D410*E410*(1-N(F410)))</f>
        <v/>
      </c>
    </row>
    <row r="411">
      <c r="A411" s="6" t="n"/>
      <c r="B411" s="4" t="n"/>
      <c r="C411" s="4" t="n"/>
      <c r="D411" s="7" t="n"/>
      <c r="E411" s="8" t="str">
        <f>IF(C411="","",IFERROR(VLOOKUP(C411,Cadastro!$A$5:$B$34,2,FALSE),0))</f>
        <v/>
      </c>
      <c r="F411" s="9" t="n"/>
      <c r="G411" s="10" t="str">
        <f>IF(OR(C411="",D411=""),"",D411*E411*(1-N(F411)))</f>
        <v/>
      </c>
    </row>
    <row r="412">
      <c r="A412" s="6" t="n"/>
      <c r="B412" s="4" t="n"/>
      <c r="C412" s="4" t="n"/>
      <c r="D412" s="7" t="n"/>
      <c r="E412" s="8" t="str">
        <f>IF(C412="","",IFERROR(VLOOKUP(C412,Cadastro!$A$5:$B$34,2,FALSE),0))</f>
        <v/>
      </c>
      <c r="F412" s="9" t="n"/>
      <c r="G412" s="10" t="str">
        <f>IF(OR(C412="",D412=""),"",D412*E412*(1-N(F412)))</f>
        <v/>
      </c>
    </row>
    <row r="413">
      <c r="A413" s="6" t="n"/>
      <c r="B413" s="4" t="n"/>
      <c r="C413" s="4" t="n"/>
      <c r="D413" s="7" t="n"/>
      <c r="E413" s="8" t="str">
        <f>IF(C413="","",IFERROR(VLOOKUP(C413,Cadastro!$A$5:$B$34,2,FALSE),0))</f>
        <v/>
      </c>
      <c r="F413" s="9" t="n"/>
      <c r="G413" s="10" t="str">
        <f>IF(OR(C413="",D413=""),"",D413*E413*(1-N(F413)))</f>
        <v/>
      </c>
    </row>
    <row r="414">
      <c r="A414" s="6" t="n"/>
      <c r="B414" s="4" t="n"/>
      <c r="C414" s="4" t="n"/>
      <c r="D414" s="7" t="n"/>
      <c r="E414" s="8" t="str">
        <f>IF(C414="","",IFERROR(VLOOKUP(C414,Cadastro!$A$5:$B$34,2,FALSE),0))</f>
        <v/>
      </c>
      <c r="F414" s="9" t="n"/>
      <c r="G414" s="10" t="str">
        <f>IF(OR(C414="",D414=""),"",D414*E414*(1-N(F414)))</f>
        <v/>
      </c>
    </row>
    <row r="415">
      <c r="A415" s="6" t="n"/>
      <c r="B415" s="4" t="n"/>
      <c r="C415" s="4" t="n"/>
      <c r="D415" s="7" t="n"/>
      <c r="E415" s="8" t="str">
        <f>IF(C415="","",IFERROR(VLOOKUP(C415,Cadastro!$A$5:$B$34,2,FALSE),0))</f>
        <v/>
      </c>
      <c r="F415" s="9" t="n"/>
      <c r="G415" s="10" t="str">
        <f>IF(OR(C415="",D415=""),"",D415*E415*(1-N(F415)))</f>
        <v/>
      </c>
    </row>
    <row r="416">
      <c r="A416" s="6" t="n"/>
      <c r="B416" s="4" t="n"/>
      <c r="C416" s="4" t="n"/>
      <c r="D416" s="7" t="n"/>
      <c r="E416" s="8" t="str">
        <f>IF(C416="","",IFERROR(VLOOKUP(C416,Cadastro!$A$5:$B$34,2,FALSE),0))</f>
        <v/>
      </c>
      <c r="F416" s="9" t="n"/>
      <c r="G416" s="10" t="str">
        <f>IF(OR(C416="",D416=""),"",D416*E416*(1-N(F416)))</f>
        <v/>
      </c>
    </row>
    <row r="417">
      <c r="A417" s="6" t="n"/>
      <c r="B417" s="4" t="n"/>
      <c r="C417" s="4" t="n"/>
      <c r="D417" s="7" t="n"/>
      <c r="E417" s="8" t="str">
        <f>IF(C417="","",IFERROR(VLOOKUP(C417,Cadastro!$A$5:$B$34,2,FALSE),0))</f>
        <v/>
      </c>
      <c r="F417" s="9" t="n"/>
      <c r="G417" s="10" t="str">
        <f>IF(OR(C417="",D417=""),"",D417*E417*(1-N(F417)))</f>
        <v/>
      </c>
    </row>
    <row r="418">
      <c r="A418" s="6" t="n"/>
      <c r="B418" s="4" t="n"/>
      <c r="C418" s="4" t="n"/>
      <c r="D418" s="7" t="n"/>
      <c r="E418" s="8" t="str">
        <f>IF(C418="","",IFERROR(VLOOKUP(C418,Cadastro!$A$5:$B$34,2,FALSE),0))</f>
        <v/>
      </c>
      <c r="F418" s="9" t="n"/>
      <c r="G418" s="10" t="str">
        <f>IF(OR(C418="",D418=""),"",D418*E418*(1-N(F418)))</f>
        <v/>
      </c>
    </row>
    <row r="419">
      <c r="A419" s="6" t="n"/>
      <c r="B419" s="4" t="n"/>
      <c r="C419" s="4" t="n"/>
      <c r="D419" s="7" t="n"/>
      <c r="E419" s="8" t="str">
        <f>IF(C419="","",IFERROR(VLOOKUP(C419,Cadastro!$A$5:$B$34,2,FALSE),0))</f>
        <v/>
      </c>
      <c r="F419" s="9" t="n"/>
      <c r="G419" s="10" t="str">
        <f>IF(OR(C419="",D419=""),"",D419*E419*(1-N(F419)))</f>
        <v/>
      </c>
    </row>
    <row r="420">
      <c r="A420" s="6" t="n"/>
      <c r="B420" s="4" t="n"/>
      <c r="C420" s="4" t="n"/>
      <c r="D420" s="7" t="n"/>
      <c r="E420" s="8" t="str">
        <f>IF(C420="","",IFERROR(VLOOKUP(C420,Cadastro!$A$5:$B$34,2,FALSE),0))</f>
        <v/>
      </c>
      <c r="F420" s="9" t="n"/>
      <c r="G420" s="10" t="str">
        <f>IF(OR(C420="",D420=""),"",D420*E420*(1-N(F420)))</f>
        <v/>
      </c>
    </row>
    <row r="421">
      <c r="A421" s="6" t="n"/>
      <c r="B421" s="4" t="n"/>
      <c r="C421" s="4" t="n"/>
      <c r="D421" s="7" t="n"/>
      <c r="E421" s="8" t="str">
        <f>IF(C421="","",IFERROR(VLOOKUP(C421,Cadastro!$A$5:$B$34,2,FALSE),0))</f>
        <v/>
      </c>
      <c r="F421" s="9" t="n"/>
      <c r="G421" s="10" t="str">
        <f>IF(OR(C421="",D421=""),"",D421*E421*(1-N(F421)))</f>
        <v/>
      </c>
    </row>
    <row r="422">
      <c r="A422" s="6" t="n"/>
      <c r="B422" s="4" t="n"/>
      <c r="C422" s="4" t="n"/>
      <c r="D422" s="7" t="n"/>
      <c r="E422" s="8" t="str">
        <f>IF(C422="","",IFERROR(VLOOKUP(C422,Cadastro!$A$5:$B$34,2,FALSE),0))</f>
        <v/>
      </c>
      <c r="F422" s="9" t="n"/>
      <c r="G422" s="10" t="str">
        <f>IF(OR(C422="",D422=""),"",D422*E422*(1-N(F422)))</f>
        <v/>
      </c>
    </row>
    <row r="423">
      <c r="A423" s="6" t="n"/>
      <c r="B423" s="4" t="n"/>
      <c r="C423" s="4" t="n"/>
      <c r="D423" s="7" t="n"/>
      <c r="E423" s="8" t="str">
        <f>IF(C423="","",IFERROR(VLOOKUP(C423,Cadastro!$A$5:$B$34,2,FALSE),0))</f>
        <v/>
      </c>
      <c r="F423" s="9" t="n"/>
      <c r="G423" s="10" t="str">
        <f>IF(OR(C423="",D423=""),"",D423*E423*(1-N(F423)))</f>
        <v/>
      </c>
    </row>
    <row r="424">
      <c r="A424" s="6" t="n"/>
      <c r="B424" s="4" t="n"/>
      <c r="C424" s="4" t="n"/>
      <c r="D424" s="7" t="n"/>
      <c r="E424" s="8" t="str">
        <f>IF(C424="","",IFERROR(VLOOKUP(C424,Cadastro!$A$5:$B$34,2,FALSE),0))</f>
        <v/>
      </c>
      <c r="F424" s="9" t="n"/>
      <c r="G424" s="10" t="str">
        <f>IF(OR(C424="",D424=""),"",D424*E424*(1-N(F424)))</f>
        <v/>
      </c>
    </row>
    <row r="425">
      <c r="A425" s="6" t="n"/>
      <c r="B425" s="4" t="n"/>
      <c r="C425" s="4" t="n"/>
      <c r="D425" s="7" t="n"/>
      <c r="E425" s="8" t="str">
        <f>IF(C425="","",IFERROR(VLOOKUP(C425,Cadastro!$A$5:$B$34,2,FALSE),0))</f>
        <v/>
      </c>
      <c r="F425" s="9" t="n"/>
      <c r="G425" s="10" t="str">
        <f>IF(OR(C425="",D425=""),"",D425*E425*(1-N(F425)))</f>
        <v/>
      </c>
    </row>
    <row r="426">
      <c r="A426" s="6" t="n"/>
      <c r="B426" s="4" t="n"/>
      <c r="C426" s="4" t="n"/>
      <c r="D426" s="7" t="n"/>
      <c r="E426" s="8" t="str">
        <f>IF(C426="","",IFERROR(VLOOKUP(C426,Cadastro!$A$5:$B$34,2,FALSE),0))</f>
        <v/>
      </c>
      <c r="F426" s="9" t="n"/>
      <c r="G426" s="10" t="str">
        <f>IF(OR(C426="",D426=""),"",D426*E426*(1-N(F426)))</f>
        <v/>
      </c>
    </row>
    <row r="427">
      <c r="A427" s="6" t="n"/>
      <c r="B427" s="4" t="n"/>
      <c r="C427" s="4" t="n"/>
      <c r="D427" s="7" t="n"/>
      <c r="E427" s="8" t="str">
        <f>IF(C427="","",IFERROR(VLOOKUP(C427,Cadastro!$A$5:$B$34,2,FALSE),0))</f>
        <v/>
      </c>
      <c r="F427" s="9" t="n"/>
      <c r="G427" s="10" t="str">
        <f>IF(OR(C427="",D427=""),"",D427*E427*(1-N(F427)))</f>
        <v/>
      </c>
    </row>
    <row r="428">
      <c r="A428" s="6" t="n"/>
      <c r="B428" s="4" t="n"/>
      <c r="C428" s="4" t="n"/>
      <c r="D428" s="7" t="n"/>
      <c r="E428" s="8" t="str">
        <f>IF(C428="","",IFERROR(VLOOKUP(C428,Cadastro!$A$5:$B$34,2,FALSE),0))</f>
        <v/>
      </c>
      <c r="F428" s="9" t="n"/>
      <c r="G428" s="10" t="str">
        <f>IF(OR(C428="",D428=""),"",D428*E428*(1-N(F428)))</f>
        <v/>
      </c>
    </row>
    <row r="429">
      <c r="A429" s="6" t="n"/>
      <c r="B429" s="4" t="n"/>
      <c r="C429" s="4" t="n"/>
      <c r="D429" s="7" t="n"/>
      <c r="E429" s="8" t="str">
        <f>IF(C429="","",IFERROR(VLOOKUP(C429,Cadastro!$A$5:$B$34,2,FALSE),0))</f>
        <v/>
      </c>
      <c r="F429" s="9" t="n"/>
      <c r="G429" s="10" t="str">
        <f>IF(OR(C429="",D429=""),"",D429*E429*(1-N(F429)))</f>
        <v/>
      </c>
    </row>
    <row r="430">
      <c r="A430" s="6" t="n"/>
      <c r="B430" s="4" t="n"/>
      <c r="C430" s="4" t="n"/>
      <c r="D430" s="7" t="n"/>
      <c r="E430" s="8" t="str">
        <f>IF(C430="","",IFERROR(VLOOKUP(C430,Cadastro!$A$5:$B$34,2,FALSE),0))</f>
        <v/>
      </c>
      <c r="F430" s="9" t="n"/>
      <c r="G430" s="10" t="str">
        <f>IF(OR(C430="",D430=""),"",D430*E430*(1-N(F430)))</f>
        <v/>
      </c>
    </row>
    <row r="431">
      <c r="A431" s="6" t="n"/>
      <c r="B431" s="4" t="n"/>
      <c r="C431" s="4" t="n"/>
      <c r="D431" s="7" t="n"/>
      <c r="E431" s="8" t="str">
        <f>IF(C431="","",IFERROR(VLOOKUP(C431,Cadastro!$A$5:$B$34,2,FALSE),0))</f>
        <v/>
      </c>
      <c r="F431" s="9" t="n"/>
      <c r="G431" s="10" t="str">
        <f>IF(OR(C431="",D431=""),"",D431*E431*(1-N(F431)))</f>
        <v/>
      </c>
    </row>
    <row r="432">
      <c r="A432" s="6" t="n"/>
      <c r="B432" s="4" t="n"/>
      <c r="C432" s="4" t="n"/>
      <c r="D432" s="7" t="n"/>
      <c r="E432" s="8" t="str">
        <f>IF(C432="","",IFERROR(VLOOKUP(C432,Cadastro!$A$5:$B$34,2,FALSE),0))</f>
        <v/>
      </c>
      <c r="F432" s="9" t="n"/>
      <c r="G432" s="10" t="str">
        <f>IF(OR(C432="",D432=""),"",D432*E432*(1-N(F432)))</f>
        <v/>
      </c>
    </row>
    <row r="433">
      <c r="A433" s="6" t="n"/>
      <c r="B433" s="4" t="n"/>
      <c r="C433" s="4" t="n"/>
      <c r="D433" s="7" t="n"/>
      <c r="E433" s="8" t="str">
        <f>IF(C433="","",IFERROR(VLOOKUP(C433,Cadastro!$A$5:$B$34,2,FALSE),0))</f>
        <v/>
      </c>
      <c r="F433" s="9" t="n"/>
      <c r="G433" s="10" t="str">
        <f>IF(OR(C433="",D433=""),"",D433*E433*(1-N(F433)))</f>
        <v/>
      </c>
    </row>
    <row r="434">
      <c r="A434" s="6" t="n"/>
      <c r="B434" s="4" t="n"/>
      <c r="C434" s="4" t="n"/>
      <c r="D434" s="7" t="n"/>
      <c r="E434" s="8" t="str">
        <f>IF(C434="","",IFERROR(VLOOKUP(C434,Cadastro!$A$5:$B$34,2,FALSE),0))</f>
        <v/>
      </c>
      <c r="F434" s="9" t="n"/>
      <c r="G434" s="10" t="str">
        <f>IF(OR(C434="",D434=""),"",D434*E434*(1-N(F434)))</f>
        <v/>
      </c>
    </row>
    <row r="435">
      <c r="A435" s="6" t="n"/>
      <c r="B435" s="4" t="n"/>
      <c r="C435" s="4" t="n"/>
      <c r="D435" s="7" t="n"/>
      <c r="E435" s="8" t="str">
        <f>IF(C435="","",IFERROR(VLOOKUP(C435,Cadastro!$A$5:$B$34,2,FALSE),0))</f>
        <v/>
      </c>
      <c r="F435" s="9" t="n"/>
      <c r="G435" s="10" t="str">
        <f>IF(OR(C435="",D435=""),"",D435*E435*(1-N(F435)))</f>
        <v/>
      </c>
    </row>
    <row r="436">
      <c r="A436" s="6" t="n"/>
      <c r="B436" s="4" t="n"/>
      <c r="C436" s="4" t="n"/>
      <c r="D436" s="7" t="n"/>
      <c r="E436" s="8" t="str">
        <f>IF(C436="","",IFERROR(VLOOKUP(C436,Cadastro!$A$5:$B$34,2,FALSE),0))</f>
        <v/>
      </c>
      <c r="F436" s="9" t="n"/>
      <c r="G436" s="10" t="str">
        <f>IF(OR(C436="",D436=""),"",D436*E436*(1-N(F436)))</f>
        <v/>
      </c>
    </row>
    <row r="437">
      <c r="A437" s="6" t="n"/>
      <c r="B437" s="4" t="n"/>
      <c r="C437" s="4" t="n"/>
      <c r="D437" s="7" t="n"/>
      <c r="E437" s="8" t="str">
        <f>IF(C437="","",IFERROR(VLOOKUP(C437,Cadastro!$A$5:$B$34,2,FALSE),0))</f>
        <v/>
      </c>
      <c r="F437" s="9" t="n"/>
      <c r="G437" s="10" t="str">
        <f>IF(OR(C437="",D437=""),"",D437*E437*(1-N(F437)))</f>
        <v/>
      </c>
    </row>
    <row r="438">
      <c r="A438" s="6" t="n"/>
      <c r="B438" s="4" t="n"/>
      <c r="C438" s="4" t="n"/>
      <c r="D438" s="7" t="n"/>
      <c r="E438" s="8" t="str">
        <f>IF(C438="","",IFERROR(VLOOKUP(C438,Cadastro!$A$5:$B$34,2,FALSE),0))</f>
        <v/>
      </c>
      <c r="F438" s="9" t="n"/>
      <c r="G438" s="10" t="str">
        <f>IF(OR(C438="",D438=""),"",D438*E438*(1-N(F438)))</f>
        <v/>
      </c>
    </row>
    <row r="439">
      <c r="A439" s="6" t="n"/>
      <c r="B439" s="4" t="n"/>
      <c r="C439" s="4" t="n"/>
      <c r="D439" s="7" t="n"/>
      <c r="E439" s="8" t="str">
        <f>IF(C439="","",IFERROR(VLOOKUP(C439,Cadastro!$A$5:$B$34,2,FALSE),0))</f>
        <v/>
      </c>
      <c r="F439" s="9" t="n"/>
      <c r="G439" s="10" t="str">
        <f>IF(OR(C439="",D439=""),"",D439*E439*(1-N(F439)))</f>
        <v/>
      </c>
    </row>
    <row r="440">
      <c r="A440" s="6" t="n"/>
      <c r="B440" s="4" t="n"/>
      <c r="C440" s="4" t="n"/>
      <c r="D440" s="7" t="n"/>
      <c r="E440" s="8" t="str">
        <f>IF(C440="","",IFERROR(VLOOKUP(C440,Cadastro!$A$5:$B$34,2,FALSE),0))</f>
        <v/>
      </c>
      <c r="F440" s="9" t="n"/>
      <c r="G440" s="10" t="str">
        <f>IF(OR(C440="",D440=""),"",D440*E440*(1-N(F440)))</f>
        <v/>
      </c>
    </row>
    <row r="441">
      <c r="A441" s="6" t="n"/>
      <c r="B441" s="4" t="n"/>
      <c r="C441" s="4" t="n"/>
      <c r="D441" s="7" t="n"/>
      <c r="E441" s="8" t="str">
        <f>IF(C441="","",IFERROR(VLOOKUP(C441,Cadastro!$A$5:$B$34,2,FALSE),0))</f>
        <v/>
      </c>
      <c r="F441" s="9" t="n"/>
      <c r="G441" s="10" t="str">
        <f>IF(OR(C441="",D441=""),"",D441*E441*(1-N(F441)))</f>
        <v/>
      </c>
    </row>
    <row r="442">
      <c r="A442" s="6" t="n"/>
      <c r="B442" s="4" t="n"/>
      <c r="C442" s="4" t="n"/>
      <c r="D442" s="7" t="n"/>
      <c r="E442" s="8" t="str">
        <f>IF(C442="","",IFERROR(VLOOKUP(C442,Cadastro!$A$5:$B$34,2,FALSE),0))</f>
        <v/>
      </c>
      <c r="F442" s="9" t="n"/>
      <c r="G442" s="10" t="str">
        <f>IF(OR(C442="",D442=""),"",D442*E442*(1-N(F442)))</f>
        <v/>
      </c>
    </row>
    <row r="443">
      <c r="A443" s="6" t="n"/>
      <c r="B443" s="4" t="n"/>
      <c r="C443" s="4" t="n"/>
      <c r="D443" s="7" t="n"/>
      <c r="E443" s="8" t="str">
        <f>IF(C443="","",IFERROR(VLOOKUP(C443,Cadastro!$A$5:$B$34,2,FALSE),0))</f>
        <v/>
      </c>
      <c r="F443" s="9" t="n"/>
      <c r="G443" s="10" t="str">
        <f>IF(OR(C443="",D443=""),"",D443*E443*(1-N(F443)))</f>
        <v/>
      </c>
    </row>
    <row r="444">
      <c r="A444" s="6" t="n"/>
      <c r="B444" s="4" t="n"/>
      <c r="C444" s="4" t="n"/>
      <c r="D444" s="7" t="n"/>
      <c r="E444" s="8" t="str">
        <f>IF(C444="","",IFERROR(VLOOKUP(C444,Cadastro!$A$5:$B$34,2,FALSE),0))</f>
        <v/>
      </c>
      <c r="F444" s="9" t="n"/>
      <c r="G444" s="10" t="str">
        <f>IF(OR(C444="",D444=""),"",D444*E444*(1-N(F444)))</f>
        <v/>
      </c>
    </row>
    <row r="445">
      <c r="A445" s="6" t="n"/>
      <c r="B445" s="4" t="n"/>
      <c r="C445" s="4" t="n"/>
      <c r="D445" s="7" t="n"/>
      <c r="E445" s="8" t="str">
        <f>IF(C445="","",IFERROR(VLOOKUP(C445,Cadastro!$A$5:$B$34,2,FALSE),0))</f>
        <v/>
      </c>
      <c r="F445" s="9" t="n"/>
      <c r="G445" s="10" t="str">
        <f>IF(OR(C445="",D445=""),"",D445*E445*(1-N(F445)))</f>
        <v/>
      </c>
    </row>
    <row r="446">
      <c r="A446" s="6" t="n"/>
      <c r="B446" s="4" t="n"/>
      <c r="C446" s="4" t="n"/>
      <c r="D446" s="7" t="n"/>
      <c r="E446" s="8" t="str">
        <f>IF(C446="","",IFERROR(VLOOKUP(C446,Cadastro!$A$5:$B$34,2,FALSE),0))</f>
        <v/>
      </c>
      <c r="F446" s="9" t="n"/>
      <c r="G446" s="10" t="str">
        <f>IF(OR(C446="",D446=""),"",D446*E446*(1-N(F446)))</f>
        <v/>
      </c>
    </row>
    <row r="447">
      <c r="A447" s="6" t="n"/>
      <c r="B447" s="4" t="n"/>
      <c r="C447" s="4" t="n"/>
      <c r="D447" s="7" t="n"/>
      <c r="E447" s="8" t="str">
        <f>IF(C447="","",IFERROR(VLOOKUP(C447,Cadastro!$A$5:$B$34,2,FALSE),0))</f>
        <v/>
      </c>
      <c r="F447" s="9" t="n"/>
      <c r="G447" s="10" t="str">
        <f>IF(OR(C447="",D447=""),"",D447*E447*(1-N(F447)))</f>
        <v/>
      </c>
    </row>
    <row r="448">
      <c r="A448" s="6" t="n"/>
      <c r="B448" s="4" t="n"/>
      <c r="C448" s="4" t="n"/>
      <c r="D448" s="7" t="n"/>
      <c r="E448" s="8" t="str">
        <f>IF(C448="","",IFERROR(VLOOKUP(C448,Cadastro!$A$5:$B$34,2,FALSE),0))</f>
        <v/>
      </c>
      <c r="F448" s="9" t="n"/>
      <c r="G448" s="10" t="str">
        <f>IF(OR(C448="",D448=""),"",D448*E448*(1-N(F448)))</f>
        <v/>
      </c>
    </row>
    <row r="449">
      <c r="A449" s="6" t="n"/>
      <c r="B449" s="4" t="n"/>
      <c r="C449" s="4" t="n"/>
      <c r="D449" s="7" t="n"/>
      <c r="E449" s="8" t="str">
        <f>IF(C449="","",IFERROR(VLOOKUP(C449,Cadastro!$A$5:$B$34,2,FALSE),0))</f>
        <v/>
      </c>
      <c r="F449" s="9" t="n"/>
      <c r="G449" s="10" t="str">
        <f>IF(OR(C449="",D449=""),"",D449*E449*(1-N(F449)))</f>
        <v/>
      </c>
    </row>
    <row r="450">
      <c r="A450" s="6" t="n"/>
      <c r="B450" s="4" t="n"/>
      <c r="C450" s="4" t="n"/>
      <c r="D450" s="7" t="n"/>
      <c r="E450" s="8" t="str">
        <f>IF(C450="","",IFERROR(VLOOKUP(C450,Cadastro!$A$5:$B$34,2,FALSE),0))</f>
        <v/>
      </c>
      <c r="F450" s="9" t="n"/>
      <c r="G450" s="10" t="str">
        <f>IF(OR(C450="",D450=""),"",D450*E450*(1-N(F450)))</f>
        <v/>
      </c>
    </row>
    <row r="451">
      <c r="A451" s="6" t="n"/>
      <c r="B451" s="4" t="n"/>
      <c r="C451" s="4" t="n"/>
      <c r="D451" s="7" t="n"/>
      <c r="E451" s="8" t="str">
        <f>IF(C451="","",IFERROR(VLOOKUP(C451,Cadastro!$A$5:$B$34,2,FALSE),0))</f>
        <v/>
      </c>
      <c r="F451" s="9" t="n"/>
      <c r="G451" s="10" t="str">
        <f>IF(OR(C451="",D451=""),"",D451*E451*(1-N(F451)))</f>
        <v/>
      </c>
    </row>
    <row r="452">
      <c r="A452" s="6" t="n"/>
      <c r="B452" s="4" t="n"/>
      <c r="C452" s="4" t="n"/>
      <c r="D452" s="7" t="n"/>
      <c r="E452" s="8" t="str">
        <f>IF(C452="","",IFERROR(VLOOKUP(C452,Cadastro!$A$5:$B$34,2,FALSE),0))</f>
        <v/>
      </c>
      <c r="F452" s="9" t="n"/>
      <c r="G452" s="10" t="str">
        <f>IF(OR(C452="",D452=""),"",D452*E452*(1-N(F452)))</f>
        <v/>
      </c>
    </row>
    <row r="453">
      <c r="A453" s="6" t="n"/>
      <c r="B453" s="4" t="n"/>
      <c r="C453" s="4" t="n"/>
      <c r="D453" s="7" t="n"/>
      <c r="E453" s="8" t="str">
        <f>IF(C453="","",IFERROR(VLOOKUP(C453,Cadastro!$A$5:$B$34,2,FALSE),0))</f>
        <v/>
      </c>
      <c r="F453" s="9" t="n"/>
      <c r="G453" s="10" t="str">
        <f>IF(OR(C453="",D453=""),"",D453*E453*(1-N(F453)))</f>
        <v/>
      </c>
    </row>
    <row r="454">
      <c r="A454" s="6" t="n"/>
      <c r="B454" s="4" t="n"/>
      <c r="C454" s="4" t="n"/>
      <c r="D454" s="7" t="n"/>
      <c r="E454" s="8" t="str">
        <f>IF(C454="","",IFERROR(VLOOKUP(C454,Cadastro!$A$5:$B$34,2,FALSE),0))</f>
        <v/>
      </c>
      <c r="F454" s="9" t="n"/>
      <c r="G454" s="10" t="str">
        <f>IF(OR(C454="",D454=""),"",D454*E454*(1-N(F454)))</f>
        <v/>
      </c>
    </row>
    <row r="455">
      <c r="A455" s="6" t="n"/>
      <c r="B455" s="4" t="n"/>
      <c r="C455" s="4" t="n"/>
      <c r="D455" s="7" t="n"/>
      <c r="E455" s="8" t="str">
        <f>IF(C455="","",IFERROR(VLOOKUP(C455,Cadastro!$A$5:$B$34,2,FALSE),0))</f>
        <v/>
      </c>
      <c r="F455" s="9" t="n"/>
      <c r="G455" s="10" t="str">
        <f>IF(OR(C455="",D455=""),"",D455*E455*(1-N(F455)))</f>
        <v/>
      </c>
    </row>
    <row r="456">
      <c r="A456" s="6" t="n"/>
      <c r="B456" s="4" t="n"/>
      <c r="C456" s="4" t="n"/>
      <c r="D456" s="7" t="n"/>
      <c r="E456" s="8" t="str">
        <f>IF(C456="","",IFERROR(VLOOKUP(C456,Cadastro!$A$5:$B$34,2,FALSE),0))</f>
        <v/>
      </c>
      <c r="F456" s="9" t="n"/>
      <c r="G456" s="10" t="str">
        <f>IF(OR(C456="",D456=""),"",D456*E456*(1-N(F456)))</f>
        <v/>
      </c>
    </row>
    <row r="457">
      <c r="A457" s="6" t="n"/>
      <c r="B457" s="4" t="n"/>
      <c r="C457" s="4" t="n"/>
      <c r="D457" s="7" t="n"/>
      <c r="E457" s="8" t="str">
        <f>IF(C457="","",IFERROR(VLOOKUP(C457,Cadastro!$A$5:$B$34,2,FALSE),0))</f>
        <v/>
      </c>
      <c r="F457" s="9" t="n"/>
      <c r="G457" s="10" t="str">
        <f>IF(OR(C457="",D457=""),"",D457*E457*(1-N(F457)))</f>
        <v/>
      </c>
    </row>
    <row r="458">
      <c r="A458" s="6" t="n"/>
      <c r="B458" s="4" t="n"/>
      <c r="C458" s="4" t="n"/>
      <c r="D458" s="7" t="n"/>
      <c r="E458" s="8" t="str">
        <f>IF(C458="","",IFERROR(VLOOKUP(C458,Cadastro!$A$5:$B$34,2,FALSE),0))</f>
        <v/>
      </c>
      <c r="F458" s="9" t="n"/>
      <c r="G458" s="10" t="str">
        <f>IF(OR(C458="",D458=""),"",D458*E458*(1-N(F458)))</f>
        <v/>
      </c>
    </row>
    <row r="459">
      <c r="A459" s="6" t="n"/>
      <c r="B459" s="4" t="n"/>
      <c r="C459" s="4" t="n"/>
      <c r="D459" s="7" t="n"/>
      <c r="E459" s="8" t="str">
        <f>IF(C459="","",IFERROR(VLOOKUP(C459,Cadastro!$A$5:$B$34,2,FALSE),0))</f>
        <v/>
      </c>
      <c r="F459" s="9" t="n"/>
      <c r="G459" s="10" t="str">
        <f>IF(OR(C459="",D459=""),"",D459*E459*(1-N(F459)))</f>
        <v/>
      </c>
    </row>
    <row r="460">
      <c r="A460" s="6" t="n"/>
      <c r="B460" s="4" t="n"/>
      <c r="C460" s="4" t="n"/>
      <c r="D460" s="7" t="n"/>
      <c r="E460" s="8" t="str">
        <f>IF(C460="","",IFERROR(VLOOKUP(C460,Cadastro!$A$5:$B$34,2,FALSE),0))</f>
        <v/>
      </c>
      <c r="F460" s="9" t="n"/>
      <c r="G460" s="10" t="str">
        <f>IF(OR(C460="",D460=""),"",D460*E460*(1-N(F460)))</f>
        <v/>
      </c>
    </row>
    <row r="461">
      <c r="A461" s="6" t="n"/>
      <c r="B461" s="4" t="n"/>
      <c r="C461" s="4" t="n"/>
      <c r="D461" s="7" t="n"/>
      <c r="E461" s="8" t="str">
        <f>IF(C461="","",IFERROR(VLOOKUP(C461,Cadastro!$A$5:$B$34,2,FALSE),0))</f>
        <v/>
      </c>
      <c r="F461" s="9" t="n"/>
      <c r="G461" s="10" t="str">
        <f>IF(OR(C461="",D461=""),"",D461*E461*(1-N(F461)))</f>
        <v/>
      </c>
    </row>
    <row r="462">
      <c r="A462" s="6" t="n"/>
      <c r="B462" s="4" t="n"/>
      <c r="C462" s="4" t="n"/>
      <c r="D462" s="7" t="n"/>
      <c r="E462" s="8" t="str">
        <f>IF(C462="","",IFERROR(VLOOKUP(C462,Cadastro!$A$5:$B$34,2,FALSE),0))</f>
        <v/>
      </c>
      <c r="F462" s="9" t="n"/>
      <c r="G462" s="10" t="str">
        <f>IF(OR(C462="",D462=""),"",D462*E462*(1-N(F462)))</f>
        <v/>
      </c>
    </row>
    <row r="463">
      <c r="A463" s="6" t="n"/>
      <c r="B463" s="4" t="n"/>
      <c r="C463" s="4" t="n"/>
      <c r="D463" s="7" t="n"/>
      <c r="E463" s="8" t="str">
        <f>IF(C463="","",IFERROR(VLOOKUP(C463,Cadastro!$A$5:$B$34,2,FALSE),0))</f>
        <v/>
      </c>
      <c r="F463" s="9" t="n"/>
      <c r="G463" s="10" t="str">
        <f>IF(OR(C463="",D463=""),"",D463*E463*(1-N(F463)))</f>
        <v/>
      </c>
    </row>
    <row r="464">
      <c r="A464" s="6" t="n"/>
      <c r="B464" s="4" t="n"/>
      <c r="C464" s="4" t="n"/>
      <c r="D464" s="7" t="n"/>
      <c r="E464" s="8" t="str">
        <f>IF(C464="","",IFERROR(VLOOKUP(C464,Cadastro!$A$5:$B$34,2,FALSE),0))</f>
        <v/>
      </c>
      <c r="F464" s="9" t="n"/>
      <c r="G464" s="10" t="str">
        <f>IF(OR(C464="",D464=""),"",D464*E464*(1-N(F464)))</f>
        <v/>
      </c>
    </row>
    <row r="465">
      <c r="A465" s="6" t="n"/>
      <c r="B465" s="4" t="n"/>
      <c r="C465" s="4" t="n"/>
      <c r="D465" s="7" t="n"/>
      <c r="E465" s="8" t="str">
        <f>IF(C465="","",IFERROR(VLOOKUP(C465,Cadastro!$A$5:$B$34,2,FALSE),0))</f>
        <v/>
      </c>
      <c r="F465" s="9" t="n"/>
      <c r="G465" s="10" t="str">
        <f>IF(OR(C465="",D465=""),"",D465*E465*(1-N(F465)))</f>
        <v/>
      </c>
    </row>
    <row r="466">
      <c r="A466" s="6" t="n"/>
      <c r="B466" s="4" t="n"/>
      <c r="C466" s="4" t="n"/>
      <c r="D466" s="7" t="n"/>
      <c r="E466" s="8" t="str">
        <f>IF(C466="","",IFERROR(VLOOKUP(C466,Cadastro!$A$5:$B$34,2,FALSE),0))</f>
        <v/>
      </c>
      <c r="F466" s="9" t="n"/>
      <c r="G466" s="10" t="str">
        <f>IF(OR(C466="",D466=""),"",D466*E466*(1-N(F466)))</f>
        <v/>
      </c>
    </row>
    <row r="467">
      <c r="A467" s="6" t="n"/>
      <c r="B467" s="4" t="n"/>
      <c r="C467" s="4" t="n"/>
      <c r="D467" s="7" t="n"/>
      <c r="E467" s="8" t="str">
        <f>IF(C467="","",IFERROR(VLOOKUP(C467,Cadastro!$A$5:$B$34,2,FALSE),0))</f>
        <v/>
      </c>
      <c r="F467" s="9" t="n"/>
      <c r="G467" s="10" t="str">
        <f>IF(OR(C467="",D467=""),"",D467*E467*(1-N(F467)))</f>
        <v/>
      </c>
    </row>
    <row r="468">
      <c r="A468" s="6" t="n"/>
      <c r="B468" s="4" t="n"/>
      <c r="C468" s="4" t="n"/>
      <c r="D468" s="7" t="n"/>
      <c r="E468" s="8" t="str">
        <f>IF(C468="","",IFERROR(VLOOKUP(C468,Cadastro!$A$5:$B$34,2,FALSE),0))</f>
        <v/>
      </c>
      <c r="F468" s="9" t="n"/>
      <c r="G468" s="10" t="str">
        <f>IF(OR(C468="",D468=""),"",D468*E468*(1-N(F468)))</f>
        <v/>
      </c>
    </row>
    <row r="469">
      <c r="A469" s="6" t="n"/>
      <c r="B469" s="4" t="n"/>
      <c r="C469" s="4" t="n"/>
      <c r="D469" s="7" t="n"/>
      <c r="E469" s="8" t="str">
        <f>IF(C469="","",IFERROR(VLOOKUP(C469,Cadastro!$A$5:$B$34,2,FALSE),0))</f>
        <v/>
      </c>
      <c r="F469" s="9" t="n"/>
      <c r="G469" s="10" t="str">
        <f>IF(OR(C469="",D469=""),"",D469*E469*(1-N(F469)))</f>
        <v/>
      </c>
    </row>
    <row r="470">
      <c r="A470" s="6" t="n"/>
      <c r="B470" s="4" t="n"/>
      <c r="C470" s="4" t="n"/>
      <c r="D470" s="7" t="n"/>
      <c r="E470" s="8" t="str">
        <f>IF(C470="","",IFERROR(VLOOKUP(C470,Cadastro!$A$5:$B$34,2,FALSE),0))</f>
        <v/>
      </c>
      <c r="F470" s="9" t="n"/>
      <c r="G470" s="10" t="str">
        <f>IF(OR(C470="",D470=""),"",D470*E470*(1-N(F470)))</f>
        <v/>
      </c>
    </row>
    <row r="471">
      <c r="A471" s="6" t="n"/>
      <c r="B471" s="4" t="n"/>
      <c r="C471" s="4" t="n"/>
      <c r="D471" s="7" t="n"/>
      <c r="E471" s="8" t="str">
        <f>IF(C471="","",IFERROR(VLOOKUP(C471,Cadastro!$A$5:$B$34,2,FALSE),0))</f>
        <v/>
      </c>
      <c r="F471" s="9" t="n"/>
      <c r="G471" s="10" t="str">
        <f>IF(OR(C471="",D471=""),"",D471*E471*(1-N(F471)))</f>
        <v/>
      </c>
    </row>
    <row r="472">
      <c r="A472" s="6" t="n"/>
      <c r="B472" s="4" t="n"/>
      <c r="C472" s="4" t="n"/>
      <c r="D472" s="7" t="n"/>
      <c r="E472" s="8" t="str">
        <f>IF(C472="","",IFERROR(VLOOKUP(C472,Cadastro!$A$5:$B$34,2,FALSE),0))</f>
        <v/>
      </c>
      <c r="F472" s="9" t="n"/>
      <c r="G472" s="10" t="str">
        <f>IF(OR(C472="",D472=""),"",D472*E472*(1-N(F472)))</f>
        <v/>
      </c>
    </row>
    <row r="473">
      <c r="A473" s="6" t="n"/>
      <c r="B473" s="4" t="n"/>
      <c r="C473" s="4" t="n"/>
      <c r="D473" s="7" t="n"/>
      <c r="E473" s="8" t="str">
        <f>IF(C473="","",IFERROR(VLOOKUP(C473,Cadastro!$A$5:$B$34,2,FALSE),0))</f>
        <v/>
      </c>
      <c r="F473" s="9" t="n"/>
      <c r="G473" s="10" t="str">
        <f>IF(OR(C473="",D473=""),"",D473*E473*(1-N(F473)))</f>
        <v/>
      </c>
    </row>
    <row r="474">
      <c r="A474" s="6" t="n"/>
      <c r="B474" s="4" t="n"/>
      <c r="C474" s="4" t="n"/>
      <c r="D474" s="7" t="n"/>
      <c r="E474" s="8" t="str">
        <f>IF(C474="","",IFERROR(VLOOKUP(C474,Cadastro!$A$5:$B$34,2,FALSE),0))</f>
        <v/>
      </c>
      <c r="F474" s="9" t="n"/>
      <c r="G474" s="10" t="str">
        <f>IF(OR(C474="",D474=""),"",D474*E474*(1-N(F474)))</f>
        <v/>
      </c>
    </row>
    <row r="475">
      <c r="A475" s="6" t="n"/>
      <c r="B475" s="4" t="n"/>
      <c r="C475" s="4" t="n"/>
      <c r="D475" s="7" t="n"/>
      <c r="E475" s="8" t="str">
        <f>IF(C475="","",IFERROR(VLOOKUP(C475,Cadastro!$A$5:$B$34,2,FALSE),0))</f>
        <v/>
      </c>
      <c r="F475" s="9" t="n"/>
      <c r="G475" s="10" t="str">
        <f>IF(OR(C475="",D475=""),"",D475*E475*(1-N(F475)))</f>
        <v/>
      </c>
    </row>
    <row r="476">
      <c r="A476" s="6" t="n"/>
      <c r="B476" s="4" t="n"/>
      <c r="C476" s="4" t="n"/>
      <c r="D476" s="7" t="n"/>
      <c r="E476" s="8" t="str">
        <f>IF(C476="","",IFERROR(VLOOKUP(C476,Cadastro!$A$5:$B$34,2,FALSE),0))</f>
        <v/>
      </c>
      <c r="F476" s="9" t="n"/>
      <c r="G476" s="10" t="str">
        <f>IF(OR(C476="",D476=""),"",D476*E476*(1-N(F476)))</f>
        <v/>
      </c>
    </row>
    <row r="477">
      <c r="A477" s="6" t="n"/>
      <c r="B477" s="4" t="n"/>
      <c r="C477" s="4" t="n"/>
      <c r="D477" s="7" t="n"/>
      <c r="E477" s="8" t="str">
        <f>IF(C477="","",IFERROR(VLOOKUP(C477,Cadastro!$A$5:$B$34,2,FALSE),0))</f>
        <v/>
      </c>
      <c r="F477" s="9" t="n"/>
      <c r="G477" s="10" t="str">
        <f>IF(OR(C477="",D477=""),"",D477*E477*(1-N(F477)))</f>
        <v/>
      </c>
    </row>
    <row r="478">
      <c r="A478" s="6" t="n"/>
      <c r="B478" s="4" t="n"/>
      <c r="C478" s="4" t="n"/>
      <c r="D478" s="7" t="n"/>
      <c r="E478" s="8" t="str">
        <f>IF(C478="","",IFERROR(VLOOKUP(C478,Cadastro!$A$5:$B$34,2,FALSE),0))</f>
        <v/>
      </c>
      <c r="F478" s="9" t="n"/>
      <c r="G478" s="10" t="str">
        <f>IF(OR(C478="",D478=""),"",D478*E478*(1-N(F478)))</f>
        <v/>
      </c>
    </row>
    <row r="479">
      <c r="A479" s="6" t="n"/>
      <c r="B479" s="4" t="n"/>
      <c r="C479" s="4" t="n"/>
      <c r="D479" s="7" t="n"/>
      <c r="E479" s="8" t="str">
        <f>IF(C479="","",IFERROR(VLOOKUP(C479,Cadastro!$A$5:$B$34,2,FALSE),0))</f>
        <v/>
      </c>
      <c r="F479" s="9" t="n"/>
      <c r="G479" s="10" t="str">
        <f>IF(OR(C479="",D479=""),"",D479*E479*(1-N(F479)))</f>
        <v/>
      </c>
    </row>
    <row r="480">
      <c r="A480" s="6" t="n"/>
      <c r="B480" s="4" t="n"/>
      <c r="C480" s="4" t="n"/>
      <c r="D480" s="7" t="n"/>
      <c r="E480" s="8" t="str">
        <f>IF(C480="","",IFERROR(VLOOKUP(C480,Cadastro!$A$5:$B$34,2,FALSE),0))</f>
        <v/>
      </c>
      <c r="F480" s="9" t="n"/>
      <c r="G480" s="10" t="str">
        <f>IF(OR(C480="",D480=""),"",D480*E480*(1-N(F480)))</f>
        <v/>
      </c>
    </row>
    <row r="481">
      <c r="A481" s="6" t="n"/>
      <c r="B481" s="4" t="n"/>
      <c r="C481" s="4" t="n"/>
      <c r="D481" s="7" t="n"/>
      <c r="E481" s="8" t="str">
        <f>IF(C481="","",IFERROR(VLOOKUP(C481,Cadastro!$A$5:$B$34,2,FALSE),0))</f>
        <v/>
      </c>
      <c r="F481" s="9" t="n"/>
      <c r="G481" s="10" t="str">
        <f>IF(OR(C481="",D481=""),"",D481*E481*(1-N(F481)))</f>
        <v/>
      </c>
    </row>
    <row r="482">
      <c r="A482" s="6" t="n"/>
      <c r="B482" s="4" t="n"/>
      <c r="C482" s="4" t="n"/>
      <c r="D482" s="7" t="n"/>
      <c r="E482" s="8" t="str">
        <f>IF(C482="","",IFERROR(VLOOKUP(C482,Cadastro!$A$5:$B$34,2,FALSE),0))</f>
        <v/>
      </c>
      <c r="F482" s="9" t="n"/>
      <c r="G482" s="10" t="str">
        <f>IF(OR(C482="",D482=""),"",D482*E482*(1-N(F482)))</f>
        <v/>
      </c>
    </row>
    <row r="483">
      <c r="A483" s="6" t="n"/>
      <c r="B483" s="4" t="n"/>
      <c r="C483" s="4" t="n"/>
      <c r="D483" s="7" t="n"/>
      <c r="E483" s="8" t="str">
        <f>IF(C483="","",IFERROR(VLOOKUP(C483,Cadastro!$A$5:$B$34,2,FALSE),0))</f>
        <v/>
      </c>
      <c r="F483" s="9" t="n"/>
      <c r="G483" s="10" t="str">
        <f>IF(OR(C483="",D483=""),"",D483*E483*(1-N(F483)))</f>
        <v/>
      </c>
    </row>
    <row r="484">
      <c r="A484" s="6" t="n"/>
      <c r="B484" s="4" t="n"/>
      <c r="C484" s="4" t="n"/>
      <c r="D484" s="7" t="n"/>
      <c r="E484" s="8" t="str">
        <f>IF(C484="","",IFERROR(VLOOKUP(C484,Cadastro!$A$5:$B$34,2,FALSE),0))</f>
        <v/>
      </c>
      <c r="F484" s="9" t="n"/>
      <c r="G484" s="10" t="str">
        <f>IF(OR(C484="",D484=""),"",D484*E484*(1-N(F484)))</f>
        <v/>
      </c>
    </row>
    <row r="485">
      <c r="A485" s="6" t="n"/>
      <c r="B485" s="4" t="n"/>
      <c r="C485" s="4" t="n"/>
      <c r="D485" s="7" t="n"/>
      <c r="E485" s="8" t="str">
        <f>IF(C485="","",IFERROR(VLOOKUP(C485,Cadastro!$A$5:$B$34,2,FALSE),0))</f>
        <v/>
      </c>
      <c r="F485" s="9" t="n"/>
      <c r="G485" s="10" t="str">
        <f>IF(OR(C485="",D485=""),"",D485*E485*(1-N(F485)))</f>
        <v/>
      </c>
    </row>
    <row r="486">
      <c r="A486" s="6" t="n"/>
      <c r="B486" s="4" t="n"/>
      <c r="C486" s="4" t="n"/>
      <c r="D486" s="7" t="n"/>
      <c r="E486" s="8" t="str">
        <f>IF(C486="","",IFERROR(VLOOKUP(C486,Cadastro!$A$5:$B$34,2,FALSE),0))</f>
        <v/>
      </c>
      <c r="F486" s="9" t="n"/>
      <c r="G486" s="10" t="str">
        <f>IF(OR(C486="",D486=""),"",D486*E486*(1-N(F486)))</f>
        <v/>
      </c>
    </row>
    <row r="487">
      <c r="A487" s="6" t="n"/>
      <c r="B487" s="4" t="n"/>
      <c r="C487" s="4" t="n"/>
      <c r="D487" s="7" t="n"/>
      <c r="E487" s="8" t="str">
        <f>IF(C487="","",IFERROR(VLOOKUP(C487,Cadastro!$A$5:$B$34,2,FALSE),0))</f>
        <v/>
      </c>
      <c r="F487" s="9" t="n"/>
      <c r="G487" s="10" t="str">
        <f>IF(OR(C487="",D487=""),"",D487*E487*(1-N(F487)))</f>
        <v/>
      </c>
    </row>
    <row r="488">
      <c r="A488" s="6" t="n"/>
      <c r="B488" s="4" t="n"/>
      <c r="C488" s="4" t="n"/>
      <c r="D488" s="7" t="n"/>
      <c r="E488" s="8" t="str">
        <f>IF(C488="","",IFERROR(VLOOKUP(C488,Cadastro!$A$5:$B$34,2,FALSE),0))</f>
        <v/>
      </c>
      <c r="F488" s="9" t="n"/>
      <c r="G488" s="10" t="str">
        <f>IF(OR(C488="",D488=""),"",D488*E488*(1-N(F488)))</f>
        <v/>
      </c>
    </row>
    <row r="489">
      <c r="A489" s="6" t="n"/>
      <c r="B489" s="4" t="n"/>
      <c r="C489" s="4" t="n"/>
      <c r="D489" s="7" t="n"/>
      <c r="E489" s="8" t="str">
        <f>IF(C489="","",IFERROR(VLOOKUP(C489,Cadastro!$A$5:$B$34,2,FALSE),0))</f>
        <v/>
      </c>
      <c r="F489" s="9" t="n"/>
      <c r="G489" s="10" t="str">
        <f>IF(OR(C489="",D489=""),"",D489*E489*(1-N(F489)))</f>
        <v/>
      </c>
    </row>
    <row r="490">
      <c r="A490" s="6" t="n"/>
      <c r="B490" s="4" t="n"/>
      <c r="C490" s="4" t="n"/>
      <c r="D490" s="7" t="n"/>
      <c r="E490" s="8" t="str">
        <f>IF(C490="","",IFERROR(VLOOKUP(C490,Cadastro!$A$5:$B$34,2,FALSE),0))</f>
        <v/>
      </c>
      <c r="F490" s="9" t="n"/>
      <c r="G490" s="10" t="str">
        <f>IF(OR(C490="",D490=""),"",D490*E490*(1-N(F490)))</f>
        <v/>
      </c>
    </row>
    <row r="491">
      <c r="A491" s="6" t="n"/>
      <c r="B491" s="4" t="n"/>
      <c r="C491" s="4" t="n"/>
      <c r="D491" s="7" t="n"/>
      <c r="E491" s="8" t="str">
        <f>IF(C491="","",IFERROR(VLOOKUP(C491,Cadastro!$A$5:$B$34,2,FALSE),0))</f>
        <v/>
      </c>
      <c r="F491" s="9" t="n"/>
      <c r="G491" s="10" t="str">
        <f>IF(OR(C491="",D491=""),"",D491*E491*(1-N(F491)))</f>
        <v/>
      </c>
    </row>
    <row r="492">
      <c r="A492" s="6" t="n"/>
      <c r="B492" s="4" t="n"/>
      <c r="C492" s="4" t="n"/>
      <c r="D492" s="7" t="n"/>
      <c r="E492" s="8" t="str">
        <f>IF(C492="","",IFERROR(VLOOKUP(C492,Cadastro!$A$5:$B$34,2,FALSE),0))</f>
        <v/>
      </c>
      <c r="F492" s="9" t="n"/>
      <c r="G492" s="10" t="str">
        <f>IF(OR(C492="",D492=""),"",D492*E492*(1-N(F492)))</f>
        <v/>
      </c>
    </row>
    <row r="493">
      <c r="A493" s="6" t="n"/>
      <c r="B493" s="4" t="n"/>
      <c r="C493" s="4" t="n"/>
      <c r="D493" s="7" t="n"/>
      <c r="E493" s="8" t="str">
        <f>IF(C493="","",IFERROR(VLOOKUP(C493,Cadastro!$A$5:$B$34,2,FALSE),0))</f>
        <v/>
      </c>
      <c r="F493" s="9" t="n"/>
      <c r="G493" s="10" t="str">
        <f>IF(OR(C493="",D493=""),"",D493*E493*(1-N(F493)))</f>
        <v/>
      </c>
    </row>
    <row r="494">
      <c r="A494" s="6" t="n"/>
      <c r="B494" s="4" t="n"/>
      <c r="C494" s="4" t="n"/>
      <c r="D494" s="7" t="n"/>
      <c r="E494" s="8" t="str">
        <f>IF(C494="","",IFERROR(VLOOKUP(C494,Cadastro!$A$5:$B$34,2,FALSE),0))</f>
        <v/>
      </c>
      <c r="F494" s="9" t="n"/>
      <c r="G494" s="10" t="str">
        <f>IF(OR(C494="",D494=""),"",D494*E494*(1-N(F494)))</f>
        <v/>
      </c>
    </row>
    <row r="495">
      <c r="A495" s="6" t="n"/>
      <c r="B495" s="4" t="n"/>
      <c r="C495" s="4" t="n"/>
      <c r="D495" s="7" t="n"/>
      <c r="E495" s="8" t="str">
        <f>IF(C495="","",IFERROR(VLOOKUP(C495,Cadastro!$A$5:$B$34,2,FALSE),0))</f>
        <v/>
      </c>
      <c r="F495" s="9" t="n"/>
      <c r="G495" s="10" t="str">
        <f>IF(OR(C495="",D495=""),"",D495*E495*(1-N(F495)))</f>
        <v/>
      </c>
    </row>
    <row r="496">
      <c r="A496" s="6" t="n"/>
      <c r="B496" s="4" t="n"/>
      <c r="C496" s="4" t="n"/>
      <c r="D496" s="7" t="n"/>
      <c r="E496" s="8" t="str">
        <f>IF(C496="","",IFERROR(VLOOKUP(C496,Cadastro!$A$5:$B$34,2,FALSE),0))</f>
        <v/>
      </c>
      <c r="F496" s="9" t="n"/>
      <c r="G496" s="10" t="str">
        <f>IF(OR(C496="",D496=""),"",D496*E496*(1-N(F496)))</f>
        <v/>
      </c>
    </row>
    <row r="497">
      <c r="A497" s="6" t="n"/>
      <c r="B497" s="4" t="n"/>
      <c r="C497" s="4" t="n"/>
      <c r="D497" s="7" t="n"/>
      <c r="E497" s="8" t="str">
        <f>IF(C497="","",IFERROR(VLOOKUP(C497,Cadastro!$A$5:$B$34,2,FALSE),0))</f>
        <v/>
      </c>
      <c r="F497" s="9" t="n"/>
      <c r="G497" s="10" t="str">
        <f>IF(OR(C497="",D497=""),"",D497*E497*(1-N(F497)))</f>
        <v/>
      </c>
    </row>
    <row r="498">
      <c r="A498" s="6" t="n"/>
      <c r="B498" s="4" t="n"/>
      <c r="C498" s="4" t="n"/>
      <c r="D498" s="7" t="n"/>
      <c r="E498" s="8" t="str">
        <f>IF(C498="","",IFERROR(VLOOKUP(C498,Cadastro!$A$5:$B$34,2,FALSE),0))</f>
        <v/>
      </c>
      <c r="F498" s="9" t="n"/>
      <c r="G498" s="10" t="str">
        <f>IF(OR(C498="",D498=""),"",D498*E498*(1-N(F498)))</f>
        <v/>
      </c>
    </row>
    <row r="499">
      <c r="A499" s="6" t="n"/>
      <c r="B499" s="4" t="n"/>
      <c r="C499" s="4" t="n"/>
      <c r="D499" s="7" t="n"/>
      <c r="E499" s="8" t="str">
        <f>IF(C499="","",IFERROR(VLOOKUP(C499,Cadastro!$A$5:$B$34,2,FALSE),0))</f>
        <v/>
      </c>
      <c r="F499" s="9" t="n"/>
      <c r="G499" s="10" t="str">
        <f>IF(OR(C499="",D499=""),"",D499*E499*(1-N(F499)))</f>
        <v/>
      </c>
    </row>
    <row r="500">
      <c r="A500" s="6" t="n"/>
      <c r="B500" s="4" t="n"/>
      <c r="C500" s="4" t="n"/>
      <c r="D500" s="7" t="n"/>
      <c r="E500" s="8" t="str">
        <f>IF(C500="","",IFERROR(VLOOKUP(C500,Cadastro!$A$5:$B$34,2,FALSE),0))</f>
        <v/>
      </c>
      <c r="F500" s="9" t="n"/>
      <c r="G500" s="10" t="str">
        <f>IF(OR(C500="",D500=""),"",D500*E500*(1-N(F500)))</f>
        <v/>
      </c>
    </row>
    <row r="501">
      <c r="A501" s="6" t="n"/>
      <c r="B501" s="4" t="n"/>
      <c r="C501" s="4" t="n"/>
      <c r="D501" s="7" t="n"/>
      <c r="E501" s="8" t="str">
        <f>IF(C501="","",IFERROR(VLOOKUP(C501,Cadastro!$A$5:$B$34,2,FALSE),0))</f>
        <v/>
      </c>
      <c r="F501" s="9" t="n"/>
      <c r="G501" s="10" t="str">
        <f>IF(OR(C501="",D501=""),"",D501*E501*(1-N(F501)))</f>
        <v/>
      </c>
    </row>
    <row r="502">
      <c r="A502" s="6" t="n"/>
      <c r="B502" s="4" t="n"/>
      <c r="C502" s="4" t="n"/>
      <c r="D502" s="7" t="n"/>
      <c r="E502" s="8" t="str">
        <f>IF(C502="","",IFERROR(VLOOKUP(C502,Cadastro!$A$5:$B$34,2,FALSE),0))</f>
        <v/>
      </c>
      <c r="F502" s="9" t="n"/>
      <c r="G502" s="10" t="str">
        <f>IF(OR(C502="",D502=""),"",D502*E502*(1-N(F502)))</f>
        <v/>
      </c>
    </row>
    <row r="503">
      <c r="A503" s="6" t="n"/>
      <c r="B503" s="4" t="n"/>
      <c r="C503" s="4" t="n"/>
      <c r="D503" s="7" t="n"/>
      <c r="E503" s="8" t="str">
        <f>IF(C503="","",IFERROR(VLOOKUP(C503,Cadastro!$A$5:$B$34,2,FALSE),0))</f>
        <v/>
      </c>
      <c r="F503" s="9" t="n"/>
      <c r="G503" s="10" t="str">
        <f>IF(OR(C503="",D503=""),"",D503*E503*(1-N(F503)))</f>
        <v/>
      </c>
    </row>
    <row r="504">
      <c r="A504" s="6" t="n"/>
      <c r="B504" s="4" t="n"/>
      <c r="C504" s="4" t="n"/>
      <c r="D504" s="7" t="n"/>
      <c r="E504" s="8" t="str">
        <f>IF(C504="","",IFERROR(VLOOKUP(C504,Cadastro!$A$5:$B$34,2,FALSE),0))</f>
        <v/>
      </c>
      <c r="F504" s="9" t="n"/>
      <c r="G504" s="10" t="str">
        <f>IF(OR(C504="",D504=""),"",D504*E504*(1-N(F504)))</f>
        <v/>
      </c>
    </row>
  </sheetData>
  <dataValidations count="2">
    <dataValidation sqref="B5:B504" showDropDown="0" showInputMessage="0" showErrorMessage="0" allowBlank="1" type="list">
      <formula1>=Cadastro!$D$5:$D$16</formula1>
    </dataValidation>
    <dataValidation sqref="C5:C504" showDropDown="0" showInputMessage="0" showErrorMessage="0" allowBlank="1" type="list">
      <formula1>=Cadastro!$A$5:$A$34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2F6FEB"/>
    <outlinePr summaryBelow="1" summaryRight="1"/>
    <pageSetUpPr fitToPage="1"/>
  </sheetPr>
  <dimension ref="A1:H3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4" customWidth="1" min="4" max="4"/>
    <col width="4" customWidth="1" min="5" max="5"/>
    <col width="26" customWidth="1" min="6" max="6"/>
    <col width="16" customWidth="1" min="7" max="7"/>
    <col width="14" customWidth="1" min="8" max="8"/>
  </cols>
  <sheetData>
    <row r="1" ht="28" customHeight="1">
      <c r="A1" s="1" t="inlineStr">
        <is>
          <t>Resumo de vendas</t>
        </is>
      </c>
    </row>
    <row r="2">
      <c r="A2" s="2" t="inlineStr">
        <is>
          <t>Digite o mês e o ano. Os totais por vendedor, produto e mês vêm da aba Vendas.</t>
        </is>
      </c>
    </row>
    <row r="3">
      <c r="A3" s="11" t="inlineStr">
        <is>
          <t>Mês de referência</t>
        </is>
      </c>
      <c r="B3" s="12" t="n">
        <v>3</v>
      </c>
      <c r="C3" s="11" t="inlineStr">
        <is>
          <t>Ano</t>
        </is>
      </c>
      <c r="D3" s="12" t="n">
        <v>2027</v>
      </c>
    </row>
    <row r="4"/>
    <row r="5" ht="30" customHeight="1">
      <c r="A5" s="3" t="inlineStr">
        <is>
          <t>Vendedor</t>
        </is>
      </c>
      <c r="B5" s="3" t="inlineStr">
        <is>
          <t>Vendido no mês (R$)</t>
        </is>
      </c>
      <c r="C5" s="3" t="inlineStr">
        <is>
          <t>Meta (R$)</t>
        </is>
      </c>
      <c r="D5" s="3" t="inlineStr">
        <is>
          <t>% da meta</t>
        </is>
      </c>
      <c r="F5" s="3" t="inlineStr">
        <is>
          <t>Produto</t>
        </is>
      </c>
      <c r="G5" s="3" t="inlineStr">
        <is>
          <t>Quantidade no mês</t>
        </is>
      </c>
      <c r="H5" s="3" t="inlineStr">
        <is>
          <t>Total no mês (R$)</t>
        </is>
      </c>
    </row>
    <row r="6">
      <c r="A6" s="13" t="str">
        <f>IF(Cadastro!D5="","",Cadastro!D5)</f>
        <v>Ana</v>
      </c>
      <c r="B6" s="8">
        <f>IF(A6="","",SUMIFS(Vendas!$G$5:$G$504,Vendas!$B$5:$B$504,A6,Vendas!$A$5:$A$504,"&gt;="&amp;DATE($D$3,$B$3,1),Vendas!$A$5:$A$504,"&lt;"&amp;DATE($D$3,$B$3+1,1)))</f>
        <v>1102.22</v>
      </c>
      <c r="C6" s="8">
        <f>IF(A6="","",Cadastro!E5)</f>
        <v>6000</v>
      </c>
      <c r="D6" s="14">
        <f>IF(OR(A6="",N(C6)=0),"",B6/C6)</f>
        <v>0.18370333333333333</v>
      </c>
      <c r="F6" s="13" t="str">
        <f>IF(Cadastro!A5="","",Cadastro!A5)</f>
        <v>Camiseta básica</v>
      </c>
      <c r="G6" s="15">
        <f>IF(F6="","",SUMIFS(Vendas!$D$5:$D$504,Vendas!$C$5:$C$504,F6,Vendas!$A$5:$A$504,"&gt;="&amp;DATE($D$3,$B$3,1),Vendas!$A$5:$A$504,"&lt;"&amp;DATE($D$3,$B$3+1,1)))</f>
        <v>8.0</v>
      </c>
      <c r="H6" s="8">
        <f>IF(F6="","",SUMIFS(Vendas!$G$5:$G$504,Vendas!$C$5:$C$504,F6,Vendas!$A$5:$A$504,"&gt;="&amp;DATE($D$3,$B$3,1),Vendas!$A$5:$A$504,"&lt;"&amp;DATE($D$3,$B$3+1,1)))</f>
        <v>399.2</v>
      </c>
    </row>
    <row r="7">
      <c r="A7" s="13" t="str">
        <f>IF(Cadastro!D6="","",Cadastro!D6)</f>
        <v>Bruno</v>
      </c>
      <c r="B7" s="8">
        <f>IF(A7="","",SUMIFS(Vendas!$G$5:$G$504,Vendas!$B$5:$B$504,A7,Vendas!$A$5:$A$504,"&gt;="&amp;DATE($D$3,$B$3,1),Vendas!$A$5:$A$504,"&lt;"&amp;DATE($D$3,$B$3+1,1)))</f>
        <v>821.71</v>
      </c>
      <c r="C7" s="8">
        <f>IF(A7="","",Cadastro!E6)</f>
        <v>6000</v>
      </c>
      <c r="D7" s="14">
        <f>IF(OR(A7="",N(C7)=0),"",B7/C7)</f>
        <v>0.13695166666666667</v>
      </c>
      <c r="F7" s="13" t="str">
        <f>IF(Cadastro!A6="","",Cadastro!A6)</f>
        <v>Calça jeans</v>
      </c>
      <c r="G7" s="15">
        <f>IF(F7="","",SUMIFS(Vendas!$D$5:$D$504,Vendas!$C$5:$C$504,F7,Vendas!$A$5:$A$504,"&gt;="&amp;DATE($D$3,$B$3,1),Vendas!$A$5:$A$504,"&lt;"&amp;DATE($D$3,$B$3+1,1)))</f>
        <v>7.0</v>
      </c>
      <c r="H7" s="8">
        <f>IF(F7="","",SUMIFS(Vendas!$G$5:$G$504,Vendas!$C$5:$C$504,F7,Vendas!$A$5:$A$504,"&gt;="&amp;DATE($D$3,$B$3,1),Vendas!$A$5:$A$504,"&lt;"&amp;DATE($D$3,$B$3+1,1)))</f>
        <v>965.31</v>
      </c>
    </row>
    <row r="8">
      <c r="A8" s="13" t="str">
        <f>IF(Cadastro!D7="","",Cadastro!D7)</f>
        <v>Carla</v>
      </c>
      <c r="B8" s="8">
        <f>IF(A8="","",SUMIFS(Vendas!$G$5:$G$504,Vendas!$B$5:$B$504,A8,Vendas!$A$5:$A$504,"&gt;="&amp;DATE($D$3,$B$3,1),Vendas!$A$5:$A$504,"&lt;"&amp;DATE($D$3,$B$3+1,1)))</f>
        <v>714.8599999999999</v>
      </c>
      <c r="C8" s="8">
        <f>IF(A8="","",Cadastro!E7)</f>
        <v>5000</v>
      </c>
      <c r="D8" s="14">
        <f>IF(OR(A8="",N(C8)=0),"",B8/C8)</f>
        <v>0.142972</v>
      </c>
      <c r="F8" s="13" t="str">
        <f>IF(Cadastro!A7="","",Cadastro!A7)</f>
        <v>Tênis esportivo</v>
      </c>
      <c r="G8" s="15">
        <f>IF(F8="","",SUMIFS(Vendas!$D$5:$D$504,Vendas!$C$5:$C$504,F8,Vendas!$A$5:$A$504,"&gt;="&amp;DATE($D$3,$B$3,1),Vendas!$A$5:$A$504,"&lt;"&amp;DATE($D$3,$B$3+1,1)))</f>
        <v>3.0</v>
      </c>
      <c r="H8" s="8">
        <f>IF(F8="","",SUMIFS(Vendas!$G$5:$G$504,Vendas!$C$5:$C$504,F8,Vendas!$A$5:$A$504,"&gt;="&amp;DATE($D$3,$B$3,1),Vendas!$A$5:$A$504,"&lt;"&amp;DATE($D$3,$B$3+1,1)))</f>
        <v>724.71</v>
      </c>
    </row>
    <row r="9">
      <c r="A9" s="13" t="str">
        <f>IF(Cadastro!D8="","",Cadastro!D8)</f>
        <v>Diego</v>
      </c>
      <c r="B9" s="8">
        <f>IF(A9="","",SUMIFS(Vendas!$G$5:$G$504,Vendas!$B$5:$B$504,A9,Vendas!$A$5:$A$504,"&gt;="&amp;DATE($D$3,$B$3,1),Vendas!$A$5:$A$504,"&lt;"&amp;DATE($D$3,$B$3+1,1)))</f>
        <v>579.3000000000001</v>
      </c>
      <c r="C9" s="8">
        <f>IF(A9="","",Cadastro!E8)</f>
        <v>5000</v>
      </c>
      <c r="D9" s="14">
        <f>IF(OR(A9="",N(C9)=0),"",B9/C9)</f>
        <v>0.11586000000000002</v>
      </c>
      <c r="F9" s="13" t="str">
        <f>IF(Cadastro!A8="","",Cadastro!A8)</f>
        <v>Boné</v>
      </c>
      <c r="G9" s="15">
        <f>IF(F9="","",SUMIFS(Vendas!$D$5:$D$504,Vendas!$C$5:$C$504,F9,Vendas!$A$5:$A$504,"&gt;="&amp;DATE($D$3,$B$3,1),Vendas!$A$5:$A$504,"&lt;"&amp;DATE($D$3,$B$3+1,1)))</f>
        <v>10.0</v>
      </c>
      <c r="H9" s="8">
        <f>IF(F9="","",SUMIFS(Vendas!$G$5:$G$504,Vendas!$C$5:$C$504,F9,Vendas!$A$5:$A$504,"&gt;="&amp;DATE($D$3,$B$3,1),Vendas!$A$5:$A$504,"&lt;"&amp;DATE($D$3,$B$3+1,1)))</f>
        <v>375.05999999999995</v>
      </c>
    </row>
    <row r="10">
      <c r="A10" s="13" t="str">
        <f>IF(Cadastro!D9="","",Cadastro!D9)</f>
        <v/>
      </c>
      <c r="B10" s="8" t="str">
        <f>IF(A10="","",SUMIFS(Vendas!$G$5:$G$504,Vendas!$B$5:$B$504,A10,Vendas!$A$5:$A$504,"&gt;="&amp;DATE($D$3,$B$3,1),Vendas!$A$5:$A$504,"&lt;"&amp;DATE($D$3,$B$3+1,1)))</f>
        <v/>
      </c>
      <c r="C10" s="8" t="str">
        <f>IF(A10="","",Cadastro!E9)</f>
        <v/>
      </c>
      <c r="D10" s="14" t="str">
        <f>IF(OR(A10="",N(C10)=0),"",B10/C10)</f>
        <v/>
      </c>
      <c r="F10" s="13" t="str">
        <f>IF(Cadastro!A9="","",Cadastro!A9)</f>
        <v>Jaqueta</v>
      </c>
      <c r="G10" s="15">
        <f>IF(F10="","",SUMIFS(Vendas!$D$5:$D$504,Vendas!$C$5:$C$504,F10,Vendas!$A$5:$A$504,"&gt;="&amp;DATE($D$3,$B$3,1),Vendas!$A$5:$A$504,"&lt;"&amp;DATE($D$3,$B$3+1,1)))</f>
        <v>3.0</v>
      </c>
      <c r="H10" s="8">
        <f>IF(F10="","",SUMIFS(Vendas!$G$5:$G$504,Vendas!$C$5:$C$504,F10,Vendas!$A$5:$A$504,"&gt;="&amp;DATE($D$3,$B$3,1),Vendas!$A$5:$A$504,"&lt;"&amp;DATE($D$3,$B$3+1,1)))</f>
        <v>637.71</v>
      </c>
    </row>
    <row r="11">
      <c r="A11" s="13" t="str">
        <f>IF(Cadastro!D10="","",Cadastro!D10)</f>
        <v/>
      </c>
      <c r="B11" s="8" t="str">
        <f>IF(A11="","",SUMIFS(Vendas!$G$5:$G$504,Vendas!$B$5:$B$504,A11,Vendas!$A$5:$A$504,"&gt;="&amp;DATE($D$3,$B$3,1),Vendas!$A$5:$A$504,"&lt;"&amp;DATE($D$3,$B$3+1,1)))</f>
        <v/>
      </c>
      <c r="C11" s="8" t="str">
        <f>IF(A11="","",Cadastro!E10)</f>
        <v/>
      </c>
      <c r="D11" s="14" t="str">
        <f>IF(OR(A11="",N(C11)=0),"",B11/C11)</f>
        <v/>
      </c>
      <c r="F11" s="13" t="str">
        <f>IF(Cadastro!A10="","",Cadastro!A10)</f>
        <v>Meia (par)</v>
      </c>
      <c r="G11" s="15">
        <f>IF(F11="","",SUMIFS(Vendas!$D$5:$D$504,Vendas!$C$5:$C$504,F11,Vendas!$A$5:$A$504,"&gt;="&amp;DATE($D$3,$B$3,1),Vendas!$A$5:$A$504,"&lt;"&amp;DATE($D$3,$B$3+1,1)))</f>
        <v>10.0</v>
      </c>
      <c r="H11" s="8">
        <f>IF(F11="","",SUMIFS(Vendas!$G$5:$G$504,Vendas!$C$5:$C$504,F11,Vendas!$A$5:$A$504,"&gt;="&amp;DATE($D$3,$B$3,1),Vendas!$A$5:$A$504,"&lt;"&amp;DATE($D$3,$B$3+1,1)))</f>
        <v>116.10000000000001</v>
      </c>
    </row>
    <row r="12">
      <c r="A12" s="13" t="str">
        <f>IF(Cadastro!D11="","",Cadastro!D11)</f>
        <v/>
      </c>
      <c r="B12" s="8" t="str">
        <f>IF(A12="","",SUMIFS(Vendas!$G$5:$G$504,Vendas!$B$5:$B$504,A12,Vendas!$A$5:$A$504,"&gt;="&amp;DATE($D$3,$B$3,1),Vendas!$A$5:$A$504,"&lt;"&amp;DATE($D$3,$B$3+1,1)))</f>
        <v/>
      </c>
      <c r="C12" s="8" t="str">
        <f>IF(A12="","",Cadastro!E11)</f>
        <v/>
      </c>
      <c r="D12" s="14" t="str">
        <f>IF(OR(A12="",N(C12)=0),"",B12/C12)</f>
        <v/>
      </c>
      <c r="F12" s="13" t="str">
        <f>IF(Cadastro!A11="","",Cadastro!A11)</f>
        <v/>
      </c>
      <c r="G12" s="15" t="str">
        <f>IF(F12="","",SUMIFS(Vendas!$D$5:$D$504,Vendas!$C$5:$C$504,F12,Vendas!$A$5:$A$504,"&gt;="&amp;DATE($D$3,$B$3,1),Vendas!$A$5:$A$504,"&lt;"&amp;DATE($D$3,$B$3+1,1)))</f>
        <v/>
      </c>
      <c r="H12" s="8" t="str">
        <f>IF(F12="","",SUMIFS(Vendas!$G$5:$G$504,Vendas!$C$5:$C$504,F12,Vendas!$A$5:$A$504,"&gt;="&amp;DATE($D$3,$B$3,1),Vendas!$A$5:$A$504,"&lt;"&amp;DATE($D$3,$B$3+1,1)))</f>
        <v/>
      </c>
    </row>
    <row r="13">
      <c r="A13" s="13" t="str">
        <f>IF(Cadastro!D12="","",Cadastro!D12)</f>
        <v/>
      </c>
      <c r="B13" s="8" t="str">
        <f>IF(A13="","",SUMIFS(Vendas!$G$5:$G$504,Vendas!$B$5:$B$504,A13,Vendas!$A$5:$A$504,"&gt;="&amp;DATE($D$3,$B$3,1),Vendas!$A$5:$A$504,"&lt;"&amp;DATE($D$3,$B$3+1,1)))</f>
        <v/>
      </c>
      <c r="C13" s="8" t="str">
        <f>IF(A13="","",Cadastro!E12)</f>
        <v/>
      </c>
      <c r="D13" s="14" t="str">
        <f>IF(OR(A13="",N(C13)=0),"",B13/C13)</f>
        <v/>
      </c>
      <c r="F13" s="13" t="str">
        <f>IF(Cadastro!A12="","",Cadastro!A12)</f>
        <v/>
      </c>
      <c r="G13" s="15" t="str">
        <f>IF(F13="","",SUMIFS(Vendas!$D$5:$D$504,Vendas!$C$5:$C$504,F13,Vendas!$A$5:$A$504,"&gt;="&amp;DATE($D$3,$B$3,1),Vendas!$A$5:$A$504,"&lt;"&amp;DATE($D$3,$B$3+1,1)))</f>
        <v/>
      </c>
      <c r="H13" s="8" t="str">
        <f>IF(F13="","",SUMIFS(Vendas!$G$5:$G$504,Vendas!$C$5:$C$504,F13,Vendas!$A$5:$A$504,"&gt;="&amp;DATE($D$3,$B$3,1),Vendas!$A$5:$A$504,"&lt;"&amp;DATE($D$3,$B$3+1,1)))</f>
        <v/>
      </c>
    </row>
    <row r="14">
      <c r="A14" s="13" t="str">
        <f>IF(Cadastro!D13="","",Cadastro!D13)</f>
        <v/>
      </c>
      <c r="B14" s="8" t="str">
        <f>IF(A14="","",SUMIFS(Vendas!$G$5:$G$504,Vendas!$B$5:$B$504,A14,Vendas!$A$5:$A$504,"&gt;="&amp;DATE($D$3,$B$3,1),Vendas!$A$5:$A$504,"&lt;"&amp;DATE($D$3,$B$3+1,1)))</f>
        <v/>
      </c>
      <c r="C14" s="8" t="str">
        <f>IF(A14="","",Cadastro!E13)</f>
        <v/>
      </c>
      <c r="D14" s="14" t="str">
        <f>IF(OR(A14="",N(C14)=0),"",B14/C14)</f>
        <v/>
      </c>
      <c r="F14" s="13" t="str">
        <f>IF(Cadastro!A13="","",Cadastro!A13)</f>
        <v/>
      </c>
      <c r="G14" s="15" t="str">
        <f>IF(F14="","",SUMIFS(Vendas!$D$5:$D$504,Vendas!$C$5:$C$504,F14,Vendas!$A$5:$A$504,"&gt;="&amp;DATE($D$3,$B$3,1),Vendas!$A$5:$A$504,"&lt;"&amp;DATE($D$3,$B$3+1,1)))</f>
        <v/>
      </c>
      <c r="H14" s="8" t="str">
        <f>IF(F14="","",SUMIFS(Vendas!$G$5:$G$504,Vendas!$C$5:$C$504,F14,Vendas!$A$5:$A$504,"&gt;="&amp;DATE($D$3,$B$3,1),Vendas!$A$5:$A$504,"&lt;"&amp;DATE($D$3,$B$3+1,1)))</f>
        <v/>
      </c>
    </row>
    <row r="15">
      <c r="A15" s="13" t="str">
        <f>IF(Cadastro!D14="","",Cadastro!D14)</f>
        <v/>
      </c>
      <c r="B15" s="8" t="str">
        <f>IF(A15="","",SUMIFS(Vendas!$G$5:$G$504,Vendas!$B$5:$B$504,A15,Vendas!$A$5:$A$504,"&gt;="&amp;DATE($D$3,$B$3,1),Vendas!$A$5:$A$504,"&lt;"&amp;DATE($D$3,$B$3+1,1)))</f>
        <v/>
      </c>
      <c r="C15" s="8" t="str">
        <f>IF(A15="","",Cadastro!E14)</f>
        <v/>
      </c>
      <c r="D15" s="14" t="str">
        <f>IF(OR(A15="",N(C15)=0),"",B15/C15)</f>
        <v/>
      </c>
      <c r="F15" s="13" t="str">
        <f>IF(Cadastro!A14="","",Cadastro!A14)</f>
        <v/>
      </c>
      <c r="G15" s="15" t="str">
        <f>IF(F15="","",SUMIFS(Vendas!$D$5:$D$504,Vendas!$C$5:$C$504,F15,Vendas!$A$5:$A$504,"&gt;="&amp;DATE($D$3,$B$3,1),Vendas!$A$5:$A$504,"&lt;"&amp;DATE($D$3,$B$3+1,1)))</f>
        <v/>
      </c>
      <c r="H15" s="8" t="str">
        <f>IF(F15="","",SUMIFS(Vendas!$G$5:$G$504,Vendas!$C$5:$C$504,F15,Vendas!$A$5:$A$504,"&gt;="&amp;DATE($D$3,$B$3,1),Vendas!$A$5:$A$504,"&lt;"&amp;DATE($D$3,$B$3+1,1)))</f>
        <v/>
      </c>
    </row>
    <row r="16">
      <c r="A16" s="13" t="str">
        <f>IF(Cadastro!D15="","",Cadastro!D15)</f>
        <v/>
      </c>
      <c r="B16" s="8" t="str">
        <f>IF(A16="","",SUMIFS(Vendas!$G$5:$G$504,Vendas!$B$5:$B$504,A16,Vendas!$A$5:$A$504,"&gt;="&amp;DATE($D$3,$B$3,1),Vendas!$A$5:$A$504,"&lt;"&amp;DATE($D$3,$B$3+1,1)))</f>
        <v/>
      </c>
      <c r="C16" s="8" t="str">
        <f>IF(A16="","",Cadastro!E15)</f>
        <v/>
      </c>
      <c r="D16" s="14" t="str">
        <f>IF(OR(A16="",N(C16)=0),"",B16/C16)</f>
        <v/>
      </c>
      <c r="F16" s="13" t="str">
        <f>IF(Cadastro!A15="","",Cadastro!A15)</f>
        <v/>
      </c>
      <c r="G16" s="15" t="str">
        <f>IF(F16="","",SUMIFS(Vendas!$D$5:$D$504,Vendas!$C$5:$C$504,F16,Vendas!$A$5:$A$504,"&gt;="&amp;DATE($D$3,$B$3,1),Vendas!$A$5:$A$504,"&lt;"&amp;DATE($D$3,$B$3+1,1)))</f>
        <v/>
      </c>
      <c r="H16" s="8" t="str">
        <f>IF(F16="","",SUMIFS(Vendas!$G$5:$G$504,Vendas!$C$5:$C$504,F16,Vendas!$A$5:$A$504,"&gt;="&amp;DATE($D$3,$B$3,1),Vendas!$A$5:$A$504,"&lt;"&amp;DATE($D$3,$B$3+1,1)))</f>
        <v/>
      </c>
    </row>
    <row r="17">
      <c r="A17" s="13" t="str">
        <f>IF(Cadastro!D16="","",Cadastro!D16)</f>
        <v/>
      </c>
      <c r="B17" s="8" t="str">
        <f>IF(A17="","",SUMIFS(Vendas!$G$5:$G$504,Vendas!$B$5:$B$504,A17,Vendas!$A$5:$A$504,"&gt;="&amp;DATE($D$3,$B$3,1),Vendas!$A$5:$A$504,"&lt;"&amp;DATE($D$3,$B$3+1,1)))</f>
        <v/>
      </c>
      <c r="C17" s="8" t="str">
        <f>IF(A17="","",Cadastro!E16)</f>
        <v/>
      </c>
      <c r="D17" s="14" t="str">
        <f>IF(OR(A17="",N(C17)=0),"",B17/C17)</f>
        <v/>
      </c>
      <c r="F17" s="13" t="str">
        <f>IF(Cadastro!A16="","",Cadastro!A16)</f>
        <v/>
      </c>
      <c r="G17" s="15" t="str">
        <f>IF(F17="","",SUMIFS(Vendas!$D$5:$D$504,Vendas!$C$5:$C$504,F17,Vendas!$A$5:$A$504,"&gt;="&amp;DATE($D$3,$B$3,1),Vendas!$A$5:$A$504,"&lt;"&amp;DATE($D$3,$B$3+1,1)))</f>
        <v/>
      </c>
      <c r="H17" s="8" t="str">
        <f>IF(F17="","",SUMIFS(Vendas!$G$5:$G$504,Vendas!$C$5:$C$504,F17,Vendas!$A$5:$A$504,"&gt;="&amp;DATE($D$3,$B$3,1),Vendas!$A$5:$A$504,"&lt;"&amp;DATE($D$3,$B$3+1,1)))</f>
        <v/>
      </c>
    </row>
    <row r="18">
      <c r="A18" s="16" t="inlineStr">
        <is>
          <t>Total</t>
        </is>
      </c>
      <c r="B18" s="17">
        <f>SUM(B6:B17)</f>
        <v>3218.09</v>
      </c>
      <c r="C18" s="17">
        <f>SUM(C6:C17)</f>
        <v>22000.0</v>
      </c>
      <c r="D18" s="18">
        <f>IF(C18=0,"",B18/C18)</f>
        <v>0.1462768181818182</v>
      </c>
    </row>
    <row r="19"/>
    <row r="20"/>
    <row r="21">
      <c r="A21" s="19" t="inlineStr">
        <is>
          <t>Vendas por mês no ano</t>
        </is>
      </c>
    </row>
    <row r="22" ht="30" customHeight="1">
      <c r="A22" s="3" t="inlineStr">
        <is>
          <t>Mês</t>
        </is>
      </c>
      <c r="B22" s="3" t="inlineStr">
        <is>
          <t>Total vendido (R$)</t>
        </is>
      </c>
      <c r="C22" s="3" t="inlineStr">
        <is>
          <t>Nº de vendas</t>
        </is>
      </c>
    </row>
    <row r="23">
      <c r="A23" s="13" t="inlineStr">
        <is>
          <t>Janeiro</t>
        </is>
      </c>
      <c r="B23" s="8">
        <f>SUMIFS(Vendas!$G$5:$G$504,Vendas!$A$5:$A$504,"&gt;="&amp;DATE($D$3,1,1),Vendas!$A$5:$A$504,"&lt;"&amp;DATE($D$3,2,1))</f>
        <v>0.0</v>
      </c>
      <c r="C23" s="15">
        <f>COUNTIFS(Vendas!$A$5:$A$504,"&gt;="&amp;DATE($D$3,1,1),Vendas!$A$5:$A$504,"&lt;"&amp;DATE($D$3,2,1))</f>
        <v>0</v>
      </c>
    </row>
    <row r="24">
      <c r="A24" s="13" t="inlineStr">
        <is>
          <t>Fevereiro</t>
        </is>
      </c>
      <c r="B24" s="8">
        <f>SUMIFS(Vendas!$G$5:$G$504,Vendas!$A$5:$A$504,"&gt;="&amp;DATE($D$3,2,1),Vendas!$A$5:$A$504,"&lt;"&amp;DATE($D$3,3,1))</f>
        <v>0.0</v>
      </c>
      <c r="C24" s="15">
        <f>COUNTIFS(Vendas!$A$5:$A$504,"&gt;="&amp;DATE($D$3,2,1),Vendas!$A$5:$A$504,"&lt;"&amp;DATE($D$3,3,1))</f>
        <v>0</v>
      </c>
    </row>
    <row r="25">
      <c r="A25" s="13" t="inlineStr">
        <is>
          <t>Março</t>
        </is>
      </c>
      <c r="B25" s="8">
        <f>SUMIFS(Vendas!$G$5:$G$504,Vendas!$A$5:$A$504,"&gt;="&amp;DATE($D$3,3,1),Vendas!$A$5:$A$504,"&lt;"&amp;DATE($D$3,4,1))</f>
        <v>3218.09</v>
      </c>
      <c r="C25" s="15">
        <f>COUNTIFS(Vendas!$A$5:$A$504,"&gt;="&amp;DATE($D$3,3,1),Vendas!$A$5:$A$504,"&lt;"&amp;DATE($D$3,4,1))</f>
        <v>12</v>
      </c>
    </row>
    <row r="26">
      <c r="A26" s="13" t="inlineStr">
        <is>
          <t>Abril</t>
        </is>
      </c>
      <c r="B26" s="8">
        <f>SUMIFS(Vendas!$G$5:$G$504,Vendas!$A$5:$A$504,"&gt;="&amp;DATE($D$3,4,1),Vendas!$A$5:$A$504,"&lt;"&amp;DATE($D$3,5,1))</f>
        <v>0.0</v>
      </c>
      <c r="C26" s="15">
        <f>COUNTIFS(Vendas!$A$5:$A$504,"&gt;="&amp;DATE($D$3,4,1),Vendas!$A$5:$A$504,"&lt;"&amp;DATE($D$3,5,1))</f>
        <v>0</v>
      </c>
    </row>
    <row r="27">
      <c r="A27" s="13" t="inlineStr">
        <is>
          <t>Maio</t>
        </is>
      </c>
      <c r="B27" s="8">
        <f>SUMIFS(Vendas!$G$5:$G$504,Vendas!$A$5:$A$504,"&gt;="&amp;DATE($D$3,5,1),Vendas!$A$5:$A$504,"&lt;"&amp;DATE($D$3,6,1))</f>
        <v>0.0</v>
      </c>
      <c r="C27" s="15">
        <f>COUNTIFS(Vendas!$A$5:$A$504,"&gt;="&amp;DATE($D$3,5,1),Vendas!$A$5:$A$504,"&lt;"&amp;DATE($D$3,6,1))</f>
        <v>0</v>
      </c>
    </row>
    <row r="28">
      <c r="A28" s="13" t="inlineStr">
        <is>
          <t>Junho</t>
        </is>
      </c>
      <c r="B28" s="8">
        <f>SUMIFS(Vendas!$G$5:$G$504,Vendas!$A$5:$A$504,"&gt;="&amp;DATE($D$3,6,1),Vendas!$A$5:$A$504,"&lt;"&amp;DATE($D$3,7,1))</f>
        <v>0.0</v>
      </c>
      <c r="C28" s="15">
        <f>COUNTIFS(Vendas!$A$5:$A$504,"&gt;="&amp;DATE($D$3,6,1),Vendas!$A$5:$A$504,"&lt;"&amp;DATE($D$3,7,1))</f>
        <v>0</v>
      </c>
    </row>
    <row r="29">
      <c r="A29" s="13" t="inlineStr">
        <is>
          <t>Julho</t>
        </is>
      </c>
      <c r="B29" s="8">
        <f>SUMIFS(Vendas!$G$5:$G$504,Vendas!$A$5:$A$504,"&gt;="&amp;DATE($D$3,7,1),Vendas!$A$5:$A$504,"&lt;"&amp;DATE($D$3,8,1))</f>
        <v>0.0</v>
      </c>
      <c r="C29" s="15">
        <f>COUNTIFS(Vendas!$A$5:$A$504,"&gt;="&amp;DATE($D$3,7,1),Vendas!$A$5:$A$504,"&lt;"&amp;DATE($D$3,8,1))</f>
        <v>0</v>
      </c>
    </row>
    <row r="30">
      <c r="A30" s="13" t="inlineStr">
        <is>
          <t>Agosto</t>
        </is>
      </c>
      <c r="B30" s="8">
        <f>SUMIFS(Vendas!$G$5:$G$504,Vendas!$A$5:$A$504,"&gt;="&amp;DATE($D$3,8,1),Vendas!$A$5:$A$504,"&lt;"&amp;DATE($D$3,9,1))</f>
        <v>0.0</v>
      </c>
      <c r="C30" s="15">
        <f>COUNTIFS(Vendas!$A$5:$A$504,"&gt;="&amp;DATE($D$3,8,1),Vendas!$A$5:$A$504,"&lt;"&amp;DATE($D$3,9,1))</f>
        <v>0</v>
      </c>
    </row>
    <row r="31">
      <c r="A31" s="13" t="inlineStr">
        <is>
          <t>Setembro</t>
        </is>
      </c>
      <c r="B31" s="8">
        <f>SUMIFS(Vendas!$G$5:$G$504,Vendas!$A$5:$A$504,"&gt;="&amp;DATE($D$3,9,1),Vendas!$A$5:$A$504,"&lt;"&amp;DATE($D$3,10,1))</f>
        <v>0.0</v>
      </c>
      <c r="C31" s="15">
        <f>COUNTIFS(Vendas!$A$5:$A$504,"&gt;="&amp;DATE($D$3,9,1),Vendas!$A$5:$A$504,"&lt;"&amp;DATE($D$3,10,1))</f>
        <v>0</v>
      </c>
    </row>
    <row r="32">
      <c r="A32" s="13" t="inlineStr">
        <is>
          <t>Outubro</t>
        </is>
      </c>
      <c r="B32" s="8">
        <f>SUMIFS(Vendas!$G$5:$G$504,Vendas!$A$5:$A$504,"&gt;="&amp;DATE($D$3,10,1),Vendas!$A$5:$A$504,"&lt;"&amp;DATE($D$3,11,1))</f>
        <v>0.0</v>
      </c>
      <c r="C32" s="15">
        <f>COUNTIFS(Vendas!$A$5:$A$504,"&gt;="&amp;DATE($D$3,10,1),Vendas!$A$5:$A$504,"&lt;"&amp;DATE($D$3,11,1))</f>
        <v>0</v>
      </c>
    </row>
    <row r="33">
      <c r="A33" s="13" t="inlineStr">
        <is>
          <t>Novembro</t>
        </is>
      </c>
      <c r="B33" s="8">
        <f>SUMIFS(Vendas!$G$5:$G$504,Vendas!$A$5:$A$504,"&gt;="&amp;DATE($D$3,11,1),Vendas!$A$5:$A$504,"&lt;"&amp;DATE($D$3,12,1))</f>
        <v>0.0</v>
      </c>
      <c r="C33" s="15">
        <f>COUNTIFS(Vendas!$A$5:$A$504,"&gt;="&amp;DATE($D$3,11,1),Vendas!$A$5:$A$504,"&lt;"&amp;DATE($D$3,12,1))</f>
        <v>0</v>
      </c>
    </row>
    <row r="34">
      <c r="A34" s="13" t="inlineStr">
        <is>
          <t>Dezembro</t>
        </is>
      </c>
      <c r="B34" s="8">
        <f>SUMIFS(Vendas!$G$5:$G$504,Vendas!$A$5:$A$504,"&gt;="&amp;DATE($D$3,12,1),Vendas!$A$5:$A$504,"&lt;"&amp;DATE($D$3,13,1))</f>
        <v>0.0</v>
      </c>
      <c r="C34" s="15">
        <f>COUNTIFS(Vendas!$A$5:$A$504,"&gt;="&amp;DATE($D$3,12,1),Vendas!$A$5:$A$504,"&lt;"&amp;DATE($D$3,13,1))</f>
        <v>0</v>
      </c>
    </row>
    <row r="35">
      <c r="A35" s="16" t="inlineStr">
        <is>
          <t>Ano</t>
        </is>
      </c>
      <c r="B35" s="17">
        <f>SUM(B23:B34)</f>
        <v>3218.09</v>
      </c>
      <c r="C35" s="20">
        <f>SUM(C23:C34)</f>
        <v>12.0</v>
      </c>
    </row>
  </sheetData>
  <conditionalFormatting sqref="D6:D17">
    <cfRule type="expression" priority="1" dxfId="0">
      <formula>AND(ISNUMBER(D6),D6&gt;=1)</formula>
    </cfRule>
    <cfRule type="expression" priority="2" dxfId="1">
      <formula>AND(ISNUMBER(D6),D6&lt;1)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8A8F98"/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Como usar</t>
        </is>
      </c>
    </row>
    <row r="2"/>
    <row r="3" ht="18" customHeight="1">
      <c r="A3" s="11" t="n">
        <v>1</v>
      </c>
      <c r="B3" s="21" t="inlineStr">
        <is>
          <t>Na aba Cadastro, liste seus produtos com preço e seus vendedores com a meta mensal.</t>
        </is>
      </c>
    </row>
    <row r="4" ht="32" customHeight="1">
      <c r="A4" s="11" t="n">
        <v>2</v>
      </c>
      <c r="B4" s="21" t="inlineStr">
        <is>
          <t>Na aba Vendas, escolha vendedor e produto nas listas e digite a quantidade; o preço unitário e o total aparecem sozinhos.</t>
        </is>
      </c>
    </row>
    <row r="5" ht="18" customHeight="1">
      <c r="A5" s="11" t="n">
        <v>3</v>
      </c>
      <c r="B5" s="21" t="inlineStr">
        <is>
          <t>O desconto é opcional: digite 10% para uma venda com 10% de desconto.</t>
        </is>
      </c>
    </row>
    <row r="6" ht="32" customHeight="1">
      <c r="A6" s="11" t="n">
        <v>4</v>
      </c>
      <c r="B6" s="21" t="inlineStr">
        <is>
          <t>Na aba Resumo, escolha mês e ano para ver o total por vendedor (com percentual da meta), por produto e a série do ano.</t>
        </is>
      </c>
    </row>
    <row r="7" ht="32" customHeight="1">
      <c r="A7" s="11" t="n">
        <v>5</v>
      </c>
      <c r="B7" s="21" t="inlineStr">
        <is>
          <t>Se mudar o preço de um produto no Cadastro, as vendas antigas passam a usar o novo preço. Para guardar o histórico, salve uma cópia por mês.</t>
        </is>
      </c>
    </row>
    <row r="8"/>
    <row r="9">
      <c r="B9" s="2" t="inlineStr">
        <is>
          <t>Modelo gratuito do Excel na prática (baixarexcel.com.br/modelos/). Pode usar, editar e compartilhar.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na prática</dc:creator>
  <dc:title>Planilha de vendas</dc:title>
  <dc:description>Registro de vendas com total por vendedor, produto e mês, e acompanhamento da meta.</dc:description>
  <dcterms:created xsi:type="dcterms:W3CDTF">2026-10-21T15:55:53Z</dcterms:created>
  <dcterms:modified xsi:type="dcterms:W3CDTF">2026-10-21T15:55:53Z</dcterms:modified>
  <cp:keywords>modelo, planilha, Excel na prática</cp:keywords>
</cp:coreProperties>
</file>