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o" sheetId="1" state="visible" r:id="rId1"/>
    <sheet name="Realizado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;[Red]-R$ #,##0.00"/>
    <numFmt numFmtId="165" formatCode="0.0%"/>
    <numFmt numFmtId="166" formatCode="R$ #,##0;[Red]-R$ #,##0"/>
  </numFmts>
  <fonts count="7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1B2A34"/>
      <sz val="11"/>
    </font>
    <font>
      <name val="Calibri"/>
      <color rgb="001B2A34"/>
      <sz val="11"/>
    </font>
    <font>
      <name val="Calibri"/>
      <b val="1"/>
      <color rgb="00FFFFFF"/>
      <sz val="11"/>
    </font>
    <font>
      <name val="Calibri"/>
      <b val="1"/>
      <color rgb="001B2A4A"/>
      <sz val="12"/>
    </font>
  </fonts>
  <fills count="6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1B2A4A"/>
      </patternFill>
    </fill>
    <fill>
      <patternFill patternType="solid">
        <fgColor rgb="00F3F1E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4" borderId="1" pivotButton="0" quotePrefix="0" xfId="0"/>
    <xf numFmtId="165" fontId="4" fillId="2" borderId="1" pivotButton="0" quotePrefix="0" xfId="0"/>
    <xf numFmtId="164" fontId="4" fillId="4" borderId="1" pivotButton="0" quotePrefix="0" xfId="0"/>
    <xf numFmtId="0" fontId="4" fillId="4" borderId="1" pivotButton="0" quotePrefix="0" xfId="0"/>
    <xf numFmtId="0" fontId="3" fillId="5" borderId="2" pivotButton="0" quotePrefix="0" xfId="0"/>
    <xf numFmtId="165" fontId="3" fillId="5" borderId="2" pivotButton="0" quotePrefix="0" xfId="0"/>
    <xf numFmtId="164" fontId="3" fillId="5" borderId="2" pivotButton="0" quotePrefix="0" xfId="0"/>
    <xf numFmtId="0" fontId="6" fillId="0" borderId="0" pivotButton="0" quotePrefix="0" xfId="0"/>
    <xf numFmtId="0" fontId="4" fillId="2" borderId="1" pivotButton="0" quotePrefix="0" xfId="0"/>
    <xf numFmtId="0" fontId="2" fillId="0" borderId="0" applyAlignment="1" pivotButton="0" quotePrefix="0" xfId="0">
      <alignment/>
    </xf>
    <xf numFmtId="166" fontId="4" fillId="4" borderId="1" pivotButton="0" quotePrefix="0" xfId="0"/>
    <xf numFmtId="166" fontId="4" fillId="2" borderId="1" pivotButton="0" quotePrefix="0" xfId="0"/>
    <xf numFmtId="166" fontId="3" fillId="5" borderId="2" pivotButton="0" quotePrefix="0" xfId="0"/>
    <xf numFmtId="165" fontId="4" fillId="4" borderId="1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7C9C4"/>
          <bgColor rgb="00F7C9C4"/>
        </patternFill>
      </fill>
    </dxf>
    <dxf>
      <fill>
        <patternFill patternType="solid">
          <fgColor rgb="00C9EBD3"/>
          <bgColor rgb="00C9EBD3"/>
        </patternFill>
      </fill>
    </dxf>
    <dxf>
      <fill>
        <patternFill patternType="solid">
          <fgColor rgb="00FCE3B0"/>
          <bgColor rgb="00FC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6" customWidth="1" min="5" max="5"/>
    <col width="20" customWidth="1" min="6" max="6"/>
  </cols>
  <sheetData>
    <row r="1" ht="28" customHeight="1">
      <c r="A1" s="1" t="inlineStr">
        <is>
          <t>Plano do orçamento 2027</t>
        </is>
      </c>
    </row>
    <row r="2">
      <c r="A2" s="2" t="inlineStr">
        <is>
          <t>Digite a renda líquida do mês e os percentuais. Distribua cada categoria em um grupo. Células amarelas: preencher.</t>
        </is>
      </c>
    </row>
    <row r="3">
      <c r="A3" s="3" t="inlineStr">
        <is>
          <t>Renda líquida mensal da casa (R$)</t>
        </is>
      </c>
      <c r="B3" s="4" t="n">
        <v>8200</v>
      </c>
    </row>
    <row r="4"/>
    <row r="5" ht="30" customHeight="1">
      <c r="A5" s="5" t="inlineStr">
        <is>
          <t>Grupo</t>
        </is>
      </c>
      <c r="B5" s="5" t="inlineStr">
        <is>
          <t>% da renda</t>
        </is>
      </c>
      <c r="C5" s="5" t="inlineStr">
        <is>
          <t>Limite por mês</t>
        </is>
      </c>
      <c r="D5" s="5" t="inlineStr">
        <is>
          <t>Planejado por mês</t>
        </is>
      </c>
      <c r="E5" s="5" t="inlineStr">
        <is>
          <t>Diferença</t>
        </is>
      </c>
      <c r="F5" s="5" t="inlineStr">
        <is>
          <t>Situação</t>
        </is>
      </c>
    </row>
    <row r="6">
      <c r="A6" s="6" t="inlineStr">
        <is>
          <t>Necessidades</t>
        </is>
      </c>
      <c r="B6" s="7" t="n">
        <v>0.5</v>
      </c>
      <c r="C6" s="8">
        <f>$B$3*B6</f>
        <v>4100.0</v>
      </c>
      <c r="D6" s="8">
        <f>SUMIF($B$13:$B$28,A6,$C$13:$C$28)</f>
        <v>4060.0</v>
      </c>
      <c r="E6" s="8">
        <f>C6-D6</f>
        <v>40.0</v>
      </c>
      <c r="F6" s="9" t="str">
        <f>IF(D6&gt;C6,"Acima do limite","Dentro do limite")</f>
        <v>Dentro do limite</v>
      </c>
    </row>
    <row r="7">
      <c r="A7" s="6" t="inlineStr">
        <is>
          <t>Desejos</t>
        </is>
      </c>
      <c r="B7" s="7" t="n">
        <v>0.3</v>
      </c>
      <c r="C7" s="8">
        <f>$B$3*B7</f>
        <v>2460.0</v>
      </c>
      <c r="D7" s="8">
        <f>SUMIF($B$13:$B$28,A7,$C$13:$C$28)</f>
        <v>1250.0</v>
      </c>
      <c r="E7" s="8">
        <f>C7-D7</f>
        <v>1210.0</v>
      </c>
      <c r="F7" s="9" t="str">
        <f>IF(D7&gt;C7,"Acima do limite","Dentro do limite")</f>
        <v>Dentro do limite</v>
      </c>
    </row>
    <row r="8">
      <c r="A8" s="6" t="inlineStr">
        <is>
          <t>Futuro</t>
        </is>
      </c>
      <c r="B8" s="7" t="n">
        <v>0.2</v>
      </c>
      <c r="C8" s="8">
        <f>$B$3*B8</f>
        <v>1640.0</v>
      </c>
      <c r="D8" s="8">
        <f>SUMIF($B$13:$B$28,A8,$C$13:$C$28)</f>
        <v>1700.0</v>
      </c>
      <c r="E8" s="8">
        <f>C8-D8</f>
        <v>-60.0</v>
      </c>
      <c r="F8" s="9" t="str">
        <f>IF(D8&lt;C8,"Abaixo da meta","Meta atingida")</f>
        <v>Meta atingida</v>
      </c>
    </row>
    <row r="9">
      <c r="A9" s="10" t="inlineStr">
        <is>
          <t>Total</t>
        </is>
      </c>
      <c r="B9" s="11">
        <f>SUM(B6:B8)</f>
        <v>1.0</v>
      </c>
      <c r="C9" s="12">
        <f>SUM(C6:C8)</f>
        <v>8200.0</v>
      </c>
      <c r="D9" s="12">
        <f>SUM(D6:D8)</f>
        <v>7010.0</v>
      </c>
      <c r="E9" s="12">
        <f>C9-D9</f>
        <v>1190.0</v>
      </c>
      <c r="F9" s="10" t="str">
        <f>IF(ROUND(B9,4)=1,"Soma 100%","Ajuste: soma diferente de 100%")</f>
        <v>Soma 100%</v>
      </c>
    </row>
    <row r="10"/>
    <row r="11">
      <c r="A11" s="13" t="inlineStr">
        <is>
          <t>Categorias e valor planejado por mês</t>
        </is>
      </c>
    </row>
    <row r="12" ht="30" customHeight="1">
      <c r="A12" s="5" t="inlineStr">
        <is>
          <t>Categoria</t>
        </is>
      </c>
      <c r="B12" s="5" t="inlineStr">
        <is>
          <t>Grupo</t>
        </is>
      </c>
      <c r="C12" s="5" t="inlineStr">
        <is>
          <t>Planejado por mês (R$)</t>
        </is>
      </c>
    </row>
    <row r="13">
      <c r="A13" s="14" t="inlineStr">
        <is>
          <t>Aluguel ou prestação da casa</t>
        </is>
      </c>
      <c r="B13" s="14" t="inlineStr">
        <is>
          <t>Necessidades</t>
        </is>
      </c>
      <c r="C13" s="4" t="n">
        <v>1650</v>
      </c>
    </row>
    <row r="14">
      <c r="A14" s="14" t="inlineStr">
        <is>
          <t>Luz, água, gás e internet</t>
        </is>
      </c>
      <c r="B14" s="14" t="inlineStr">
        <is>
          <t>Necessidades</t>
        </is>
      </c>
      <c r="C14" s="4" t="n">
        <v>480</v>
      </c>
    </row>
    <row r="15">
      <c r="A15" s="14" t="inlineStr">
        <is>
          <t>Mercado</t>
        </is>
      </c>
      <c r="B15" s="14" t="inlineStr">
        <is>
          <t>Necessidades</t>
        </is>
      </c>
      <c r="C15" s="4" t="n">
        <v>1000</v>
      </c>
    </row>
    <row r="16">
      <c r="A16" s="14" t="inlineStr">
        <is>
          <t>Transporte</t>
        </is>
      </c>
      <c r="B16" s="14" t="inlineStr">
        <is>
          <t>Necessidades</t>
        </is>
      </c>
      <c r="C16" s="4" t="n">
        <v>380</v>
      </c>
    </row>
    <row r="17">
      <c r="A17" s="14" t="inlineStr">
        <is>
          <t>Saúde</t>
        </is>
      </c>
      <c r="B17" s="14" t="inlineStr">
        <is>
          <t>Necessidades</t>
        </is>
      </c>
      <c r="C17" s="4" t="n">
        <v>250</v>
      </c>
    </row>
    <row r="18">
      <c r="A18" s="14" t="inlineStr">
        <is>
          <t>Educação dos filhos</t>
        </is>
      </c>
      <c r="B18" s="14" t="inlineStr">
        <is>
          <t>Necessidades</t>
        </is>
      </c>
      <c r="C18" s="4" t="n">
        <v>300</v>
      </c>
    </row>
    <row r="19">
      <c r="A19" s="14" t="inlineStr">
        <is>
          <t>Restaurantes e delivery</t>
        </is>
      </c>
      <c r="B19" s="14" t="inlineStr">
        <is>
          <t>Desejos</t>
        </is>
      </c>
      <c r="C19" s="4" t="n">
        <v>320</v>
      </c>
    </row>
    <row r="20">
      <c r="A20" s="14" t="inlineStr">
        <is>
          <t>Lazer e viagens</t>
        </is>
      </c>
      <c r="B20" s="14" t="inlineStr">
        <is>
          <t>Desejos</t>
        </is>
      </c>
      <c r="C20" s="4" t="n">
        <v>450</v>
      </c>
    </row>
    <row r="21">
      <c r="A21" s="14" t="inlineStr">
        <is>
          <t>Assinaturas</t>
        </is>
      </c>
      <c r="B21" s="14" t="inlineStr">
        <is>
          <t>Desejos</t>
        </is>
      </c>
      <c r="C21" s="4" t="n">
        <v>110</v>
      </c>
    </row>
    <row r="22">
      <c r="A22" s="14" t="inlineStr">
        <is>
          <t>Roupas e cuidados pessoais</t>
        </is>
      </c>
      <c r="B22" s="14" t="inlineStr">
        <is>
          <t>Desejos</t>
        </is>
      </c>
      <c r="C22" s="4" t="n">
        <v>250</v>
      </c>
    </row>
    <row r="23">
      <c r="A23" s="14" t="inlineStr">
        <is>
          <t>Presentes</t>
        </is>
      </c>
      <c r="B23" s="14" t="inlineStr">
        <is>
          <t>Desejos</t>
        </is>
      </c>
      <c r="C23" s="4" t="n">
        <v>120</v>
      </c>
    </row>
    <row r="24">
      <c r="A24" s="14" t="inlineStr">
        <is>
          <t>Reserva de emergência</t>
        </is>
      </c>
      <c r="B24" s="14" t="inlineStr">
        <is>
          <t>Futuro</t>
        </is>
      </c>
      <c r="C24" s="4" t="n">
        <v>1000</v>
      </c>
    </row>
    <row r="25">
      <c r="A25" s="14" t="inlineStr">
        <is>
          <t>Investimentos</t>
        </is>
      </c>
      <c r="B25" s="14" t="inlineStr">
        <is>
          <t>Futuro</t>
        </is>
      </c>
      <c r="C25" s="4" t="n">
        <v>500</v>
      </c>
    </row>
    <row r="26">
      <c r="A26" s="14" t="inlineStr">
        <is>
          <t>Quitar dívidas</t>
        </is>
      </c>
      <c r="B26" s="14" t="inlineStr">
        <is>
          <t>Futuro</t>
        </is>
      </c>
      <c r="C26" s="4" t="n">
        <v>200</v>
      </c>
    </row>
    <row r="27">
      <c r="A27" s="14" t="n"/>
      <c r="B27" s="14" t="n"/>
      <c r="C27" s="4" t="n"/>
    </row>
    <row r="28">
      <c r="A28" s="14" t="n"/>
      <c r="B28" s="14" t="n"/>
      <c r="C28" s="4" t="n"/>
    </row>
    <row r="29"/>
    <row r="30">
      <c r="A30" s="15" t="inlineStr">
        <is>
          <t>Necessidades: o que não dá para cortar (moradia, comida, saúde). Desejos: o que melhora a vida mas é opcional. Futuro: reserva, investimento e dívidas.</t>
        </is>
      </c>
    </row>
  </sheetData>
  <conditionalFormatting sqref="F6:F8">
    <cfRule type="expression" priority="1" dxfId="0">
      <formula>F6="Acima do limite"</formula>
    </cfRule>
    <cfRule type="expression" priority="2" dxfId="1">
      <formula>F6="Dentro do limite"</formula>
    </cfRule>
    <cfRule type="expression" priority="3" dxfId="1">
      <formula>F6="Meta atingida"</formula>
    </cfRule>
    <cfRule type="expression" priority="4" dxfId="2">
      <formula>F6="Abaixo da meta"</formula>
    </cfRule>
  </conditionalFormatting>
  <dataValidations count="1">
    <dataValidation sqref="B13:B28" showDropDown="0" showInputMessage="0" showErrorMessage="0" allowBlank="1" type="list">
      <formula1>"Necessidades,Desejos,Futuro"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R3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5" customWidth="1" min="2" max="2"/>
    <col width="13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3" customWidth="1" min="16" max="16"/>
    <col width="12" customWidth="1" min="17" max="17"/>
    <col width="14" customWidth="1" min="18" max="18"/>
  </cols>
  <sheetData>
    <row r="1" ht="28" customHeight="1">
      <c r="A1" s="1" t="inlineStr">
        <is>
          <t>Realizado mês a mês</t>
        </is>
      </c>
    </row>
    <row r="2">
      <c r="A2" s="2" t="inlineStr">
        <is>
          <t>As categorias e os grupos vêm da aba Plano. Digite o que foi gasto em cada mês nas células amarelas.</t>
        </is>
      </c>
    </row>
    <row r="3"/>
    <row r="4" ht="30" customHeight="1">
      <c r="A4" s="5" t="inlineStr">
        <is>
          <t>Categoria</t>
        </is>
      </c>
      <c r="B4" s="5" t="inlineStr">
        <is>
          <t>Grupo</t>
        </is>
      </c>
      <c r="C4" s="5" t="inlineStr">
        <is>
          <t>Planejado</t>
        </is>
      </c>
      <c r="D4" s="5" t="inlineStr">
        <is>
          <t>Jan</t>
        </is>
      </c>
      <c r="E4" s="5" t="inlineStr">
        <is>
          <t>Fev</t>
        </is>
      </c>
      <c r="F4" s="5" t="inlineStr">
        <is>
          <t>Mar</t>
        </is>
      </c>
      <c r="G4" s="5" t="inlineStr">
        <is>
          <t>Abr</t>
        </is>
      </c>
      <c r="H4" s="5" t="inlineStr">
        <is>
          <t>Mai</t>
        </is>
      </c>
      <c r="I4" s="5" t="inlineStr">
        <is>
          <t>Jun</t>
        </is>
      </c>
      <c r="J4" s="5" t="inlineStr">
        <is>
          <t>Jul</t>
        </is>
      </c>
      <c r="K4" s="5" t="inlineStr">
        <is>
          <t>Ago</t>
        </is>
      </c>
      <c r="L4" s="5" t="inlineStr">
        <is>
          <t>Set</t>
        </is>
      </c>
      <c r="M4" s="5" t="inlineStr">
        <is>
          <t>Out</t>
        </is>
      </c>
      <c r="N4" s="5" t="inlineStr">
        <is>
          <t>Nov</t>
        </is>
      </c>
      <c r="O4" s="5" t="inlineStr">
        <is>
          <t>Dez</t>
        </is>
      </c>
      <c r="P4" s="5" t="inlineStr">
        <is>
          <t>Total do ano</t>
        </is>
      </c>
      <c r="Q4" s="5" t="inlineStr">
        <is>
          <t>Média mensal</t>
        </is>
      </c>
      <c r="R4" s="5" t="inlineStr">
        <is>
          <t>Planejado x realizado</t>
        </is>
      </c>
    </row>
    <row r="5">
      <c r="A5" s="9" t="str">
        <f>IF(Plano!A13="","",Plano!A13)</f>
        <v>Aluguel ou prestação da casa</v>
      </c>
      <c r="B5" s="9" t="str">
        <f>IF(Plano!B13="","",Plano!B13)</f>
        <v>Necessidades</v>
      </c>
      <c r="C5" s="16">
        <f>IF(Plano!C13="","",Plano!C13)</f>
        <v>1650</v>
      </c>
      <c r="D5" s="17" t="n">
        <v>1650</v>
      </c>
      <c r="E5" s="17" t="n">
        <v>1650</v>
      </c>
      <c r="F5" s="17" t="n">
        <v>1650</v>
      </c>
      <c r="G5" s="17" t="n"/>
      <c r="H5" s="17" t="n"/>
      <c r="I5" s="17" t="n"/>
      <c r="J5" s="17" t="n"/>
      <c r="K5" s="17" t="n"/>
      <c r="L5" s="17" t="n"/>
      <c r="M5" s="17" t="n"/>
      <c r="N5" s="17" t="n"/>
      <c r="O5" s="17" t="n"/>
      <c r="P5" s="16">
        <f>SUM(D5:O5)</f>
        <v>4950.0</v>
      </c>
      <c r="Q5" s="16">
        <f>IF(COUNT(D5:O5)=0,0,AVERAGE(D5:O5))</f>
        <v>1650.0</v>
      </c>
      <c r="R5" s="16">
        <f>IF(C5="","",C5*COUNT(D5:O5)-P5)</f>
        <v>0.0</v>
      </c>
    </row>
    <row r="6">
      <c r="A6" s="9" t="str">
        <f>IF(Plano!A14="","",Plano!A14)</f>
        <v>Luz, água, gás e internet</v>
      </c>
      <c r="B6" s="9" t="str">
        <f>IF(Plano!B14="","",Plano!B14)</f>
        <v>Necessidades</v>
      </c>
      <c r="C6" s="16">
        <f>IF(Plano!C14="","",Plano!C14)</f>
        <v>480</v>
      </c>
      <c r="D6" s="17" t="n">
        <v>492</v>
      </c>
      <c r="E6" s="17" t="n">
        <v>455</v>
      </c>
      <c r="F6" s="17" t="n">
        <v>510</v>
      </c>
      <c r="G6" s="17" t="n"/>
      <c r="H6" s="17" t="n"/>
      <c r="I6" s="17" t="n"/>
      <c r="J6" s="17" t="n"/>
      <c r="K6" s="17" t="n"/>
      <c r="L6" s="17" t="n"/>
      <c r="M6" s="17" t="n"/>
      <c r="N6" s="17" t="n"/>
      <c r="O6" s="17" t="n"/>
      <c r="P6" s="16">
        <f>SUM(D6:O6)</f>
        <v>1457.0</v>
      </c>
      <c r="Q6" s="16">
        <f>IF(COUNT(D6:O6)=0,0,AVERAGE(D6:O6))</f>
        <v>485.6666666666667</v>
      </c>
      <c r="R6" s="16">
        <f>IF(C6="","",C6*COUNT(D6:O6)-P6)</f>
        <v>-17.0</v>
      </c>
    </row>
    <row r="7">
      <c r="A7" s="9" t="str">
        <f>IF(Plano!A15="","",Plano!A15)</f>
        <v>Mercado</v>
      </c>
      <c r="B7" s="9" t="str">
        <f>IF(Plano!B15="","",Plano!B15)</f>
        <v>Necessidades</v>
      </c>
      <c r="C7" s="16">
        <f>IF(Plano!C15="","",Plano!C15)</f>
        <v>1000</v>
      </c>
      <c r="D7" s="17" t="n">
        <v>980</v>
      </c>
      <c r="E7" s="17" t="n">
        <v>1060</v>
      </c>
      <c r="F7" s="17" t="n">
        <v>1010</v>
      </c>
      <c r="G7" s="17" t="n"/>
      <c r="H7" s="17" t="n"/>
      <c r="I7" s="17" t="n"/>
      <c r="J7" s="17" t="n"/>
      <c r="K7" s="17" t="n"/>
      <c r="L7" s="17" t="n"/>
      <c r="M7" s="17" t="n"/>
      <c r="N7" s="17" t="n"/>
      <c r="O7" s="17" t="n"/>
      <c r="P7" s="16">
        <f>SUM(D7:O7)</f>
        <v>3050.0</v>
      </c>
      <c r="Q7" s="16">
        <f>IF(COUNT(D7:O7)=0,0,AVERAGE(D7:O7))</f>
        <v>1016.6666666666666</v>
      </c>
      <c r="R7" s="16">
        <f>IF(C7="","",C7*COUNT(D7:O7)-P7)</f>
        <v>-50.0</v>
      </c>
    </row>
    <row r="8">
      <c r="A8" s="9" t="str">
        <f>IF(Plano!A16="","",Plano!A16)</f>
        <v>Transporte</v>
      </c>
      <c r="B8" s="9" t="str">
        <f>IF(Plano!B16="","",Plano!B16)</f>
        <v>Necessidades</v>
      </c>
      <c r="C8" s="16">
        <f>IF(Plano!C16="","",Plano!C16)</f>
        <v>380</v>
      </c>
      <c r="D8" s="17" t="n">
        <v>350</v>
      </c>
      <c r="E8" s="17" t="n">
        <v>410</v>
      </c>
      <c r="F8" s="17" t="n">
        <v>365</v>
      </c>
      <c r="G8" s="17" t="n"/>
      <c r="H8" s="17" t="n"/>
      <c r="I8" s="17" t="n"/>
      <c r="J8" s="17" t="n"/>
      <c r="K8" s="17" t="n"/>
      <c r="L8" s="17" t="n"/>
      <c r="M8" s="17" t="n"/>
      <c r="N8" s="17" t="n"/>
      <c r="O8" s="17" t="n"/>
      <c r="P8" s="16">
        <f>SUM(D8:O8)</f>
        <v>1125.0</v>
      </c>
      <c r="Q8" s="16">
        <f>IF(COUNT(D8:O8)=0,0,AVERAGE(D8:O8))</f>
        <v>375.0</v>
      </c>
      <c r="R8" s="16">
        <f>IF(C8="","",C8*COUNT(D8:O8)-P8)</f>
        <v>15.0</v>
      </c>
    </row>
    <row r="9">
      <c r="A9" s="9" t="str">
        <f>IF(Plano!A17="","",Plano!A17)</f>
        <v>Saúde</v>
      </c>
      <c r="B9" s="9" t="str">
        <f>IF(Plano!B17="","",Plano!B17)</f>
        <v>Necessidades</v>
      </c>
      <c r="C9" s="16">
        <f>IF(Plano!C17="","",Plano!C17)</f>
        <v>250</v>
      </c>
      <c r="D9" s="17" t="n">
        <v>120</v>
      </c>
      <c r="E9" s="17" t="n">
        <v>340</v>
      </c>
      <c r="F9" s="17" t="n">
        <v>90</v>
      </c>
      <c r="G9" s="17" t="n"/>
      <c r="H9" s="17" t="n"/>
      <c r="I9" s="17" t="n"/>
      <c r="J9" s="17" t="n"/>
      <c r="K9" s="17" t="n"/>
      <c r="L9" s="17" t="n"/>
      <c r="M9" s="17" t="n"/>
      <c r="N9" s="17" t="n"/>
      <c r="O9" s="17" t="n"/>
      <c r="P9" s="16">
        <f>SUM(D9:O9)</f>
        <v>550.0</v>
      </c>
      <c r="Q9" s="16">
        <f>IF(COUNT(D9:O9)=0,0,AVERAGE(D9:O9))</f>
        <v>183.33333333333334</v>
      </c>
      <c r="R9" s="16">
        <f>IF(C9="","",C9*COUNT(D9:O9)-P9)</f>
        <v>200.0</v>
      </c>
    </row>
    <row r="10">
      <c r="A10" s="9" t="str">
        <f>IF(Plano!A18="","",Plano!A18)</f>
        <v>Educação dos filhos</v>
      </c>
      <c r="B10" s="9" t="str">
        <f>IF(Plano!B18="","",Plano!B18)</f>
        <v>Necessidades</v>
      </c>
      <c r="C10" s="16">
        <f>IF(Plano!C18="","",Plano!C18)</f>
        <v>300</v>
      </c>
      <c r="D10" s="17" t="n">
        <v>300</v>
      </c>
      <c r="E10" s="17" t="n">
        <v>300</v>
      </c>
      <c r="F10" s="17" t="n">
        <v>300</v>
      </c>
      <c r="G10" s="17" t="n"/>
      <c r="H10" s="17" t="n"/>
      <c r="I10" s="17" t="n"/>
      <c r="J10" s="17" t="n"/>
      <c r="K10" s="17" t="n"/>
      <c r="L10" s="17" t="n"/>
      <c r="M10" s="17" t="n"/>
      <c r="N10" s="17" t="n"/>
      <c r="O10" s="17" t="n"/>
      <c r="P10" s="16">
        <f>SUM(D10:O10)</f>
        <v>900.0</v>
      </c>
      <c r="Q10" s="16">
        <f>IF(COUNT(D10:O10)=0,0,AVERAGE(D10:O10))</f>
        <v>300.0</v>
      </c>
      <c r="R10" s="16">
        <f>IF(C10="","",C10*COUNT(D10:O10)-P10)</f>
        <v>0.0</v>
      </c>
    </row>
    <row r="11">
      <c r="A11" s="9" t="str">
        <f>IF(Plano!A19="","",Plano!A19)</f>
        <v>Restaurantes e delivery</v>
      </c>
      <c r="B11" s="9" t="str">
        <f>IF(Plano!B19="","",Plano!B19)</f>
        <v>Desejos</v>
      </c>
      <c r="C11" s="16">
        <f>IF(Plano!C19="","",Plano!C19)</f>
        <v>320</v>
      </c>
      <c r="D11" s="17" t="n">
        <v>380</v>
      </c>
      <c r="E11" s="17" t="n">
        <v>290</v>
      </c>
      <c r="F11" s="17" t="n">
        <v>340</v>
      </c>
      <c r="G11" s="17" t="n"/>
      <c r="H11" s="17" t="n"/>
      <c r="I11" s="17" t="n"/>
      <c r="J11" s="17" t="n"/>
      <c r="K11" s="17" t="n"/>
      <c r="L11" s="17" t="n"/>
      <c r="M11" s="17" t="n"/>
      <c r="N11" s="17" t="n"/>
      <c r="O11" s="17" t="n"/>
      <c r="P11" s="16">
        <f>SUM(D11:O11)</f>
        <v>1010.0</v>
      </c>
      <c r="Q11" s="16">
        <f>IF(COUNT(D11:O11)=0,0,AVERAGE(D11:O11))</f>
        <v>336.6666666666667</v>
      </c>
      <c r="R11" s="16">
        <f>IF(C11="","",C11*COUNT(D11:O11)-P11)</f>
        <v>-50.0</v>
      </c>
    </row>
    <row r="12">
      <c r="A12" s="9" t="str">
        <f>IF(Plano!A20="","",Plano!A20)</f>
        <v>Lazer e viagens</v>
      </c>
      <c r="B12" s="9" t="str">
        <f>IF(Plano!B20="","",Plano!B20)</f>
        <v>Desejos</v>
      </c>
      <c r="C12" s="16">
        <f>IF(Plano!C20="","",Plano!C20)</f>
        <v>450</v>
      </c>
      <c r="D12" s="17" t="n">
        <v>200</v>
      </c>
      <c r="E12" s="17" t="n">
        <v>620</v>
      </c>
      <c r="F12" s="17" t="n">
        <v>380</v>
      </c>
      <c r="G12" s="17" t="n"/>
      <c r="H12" s="17" t="n"/>
      <c r="I12" s="17" t="n"/>
      <c r="J12" s="17" t="n"/>
      <c r="K12" s="17" t="n"/>
      <c r="L12" s="17" t="n"/>
      <c r="M12" s="17" t="n"/>
      <c r="N12" s="17" t="n"/>
      <c r="O12" s="17" t="n"/>
      <c r="P12" s="16">
        <f>SUM(D12:O12)</f>
        <v>1200.0</v>
      </c>
      <c r="Q12" s="16">
        <f>IF(COUNT(D12:O12)=0,0,AVERAGE(D12:O12))</f>
        <v>400.0</v>
      </c>
      <c r="R12" s="16">
        <f>IF(C12="","",C12*COUNT(D12:O12)-P12)</f>
        <v>150.0</v>
      </c>
    </row>
    <row r="13">
      <c r="A13" s="9" t="str">
        <f>IF(Plano!A21="","",Plano!A21)</f>
        <v>Assinaturas</v>
      </c>
      <c r="B13" s="9" t="str">
        <f>IF(Plano!B21="","",Plano!B21)</f>
        <v>Desejos</v>
      </c>
      <c r="C13" s="16">
        <f>IF(Plano!C21="","",Plano!C21)</f>
        <v>110</v>
      </c>
      <c r="D13" s="17" t="n">
        <v>110</v>
      </c>
      <c r="E13" s="17" t="n">
        <v>110</v>
      </c>
      <c r="F13" s="17" t="n">
        <v>110</v>
      </c>
      <c r="G13" s="17" t="n"/>
      <c r="H13" s="17" t="n"/>
      <c r="I13" s="17" t="n"/>
      <c r="J13" s="17" t="n"/>
      <c r="K13" s="17" t="n"/>
      <c r="L13" s="17" t="n"/>
      <c r="M13" s="17" t="n"/>
      <c r="N13" s="17" t="n"/>
      <c r="O13" s="17" t="n"/>
      <c r="P13" s="16">
        <f>SUM(D13:O13)</f>
        <v>330.0</v>
      </c>
      <c r="Q13" s="16">
        <f>IF(COUNT(D13:O13)=0,0,AVERAGE(D13:O13))</f>
        <v>110.0</v>
      </c>
      <c r="R13" s="16">
        <f>IF(C13="","",C13*COUNT(D13:O13)-P13)</f>
        <v>0.0</v>
      </c>
    </row>
    <row r="14">
      <c r="A14" s="9" t="str">
        <f>IF(Plano!A22="","",Plano!A22)</f>
        <v>Roupas e cuidados pessoais</v>
      </c>
      <c r="B14" s="9" t="str">
        <f>IF(Plano!B22="","",Plano!B22)</f>
        <v>Desejos</v>
      </c>
      <c r="C14" s="16">
        <f>IF(Plano!C22="","",Plano!C22)</f>
        <v>250</v>
      </c>
      <c r="D14" s="17" t="n">
        <v>150</v>
      </c>
      <c r="E14" s="17" t="n">
        <v>260</v>
      </c>
      <c r="F14" s="17" t="n">
        <v>90</v>
      </c>
      <c r="G14" s="17" t="n"/>
      <c r="H14" s="17" t="n"/>
      <c r="I14" s="17" t="n"/>
      <c r="J14" s="17" t="n"/>
      <c r="K14" s="17" t="n"/>
      <c r="L14" s="17" t="n"/>
      <c r="M14" s="17" t="n"/>
      <c r="N14" s="17" t="n"/>
      <c r="O14" s="17" t="n"/>
      <c r="P14" s="16">
        <f>SUM(D14:O14)</f>
        <v>500.0</v>
      </c>
      <c r="Q14" s="16">
        <f>IF(COUNT(D14:O14)=0,0,AVERAGE(D14:O14))</f>
        <v>166.66666666666666</v>
      </c>
      <c r="R14" s="16">
        <f>IF(C14="","",C14*COUNT(D14:O14)-P14)</f>
        <v>250.0</v>
      </c>
    </row>
    <row r="15">
      <c r="A15" s="9" t="str">
        <f>IF(Plano!A23="","",Plano!A23)</f>
        <v>Presentes</v>
      </c>
      <c r="B15" s="9" t="str">
        <f>IF(Plano!B23="","",Plano!B23)</f>
        <v>Desejos</v>
      </c>
      <c r="C15" s="16">
        <f>IF(Plano!C23="","",Plano!C23)</f>
        <v>120</v>
      </c>
      <c r="D15" s="17" t="n">
        <v>60</v>
      </c>
      <c r="E15" s="17" t="n">
        <v>0</v>
      </c>
      <c r="F15" s="17" t="n">
        <v>180</v>
      </c>
      <c r="G15" s="17" t="n"/>
      <c r="H15" s="17" t="n"/>
      <c r="I15" s="17" t="n"/>
      <c r="J15" s="17" t="n"/>
      <c r="K15" s="17" t="n"/>
      <c r="L15" s="17" t="n"/>
      <c r="M15" s="17" t="n"/>
      <c r="N15" s="17" t="n"/>
      <c r="O15" s="17" t="n"/>
      <c r="P15" s="16">
        <f>SUM(D15:O15)</f>
        <v>240.0</v>
      </c>
      <c r="Q15" s="16">
        <f>IF(COUNT(D15:O15)=0,0,AVERAGE(D15:O15))</f>
        <v>80.0</v>
      </c>
      <c r="R15" s="16">
        <f>IF(C15="","",C15*COUNT(D15:O15)-P15)</f>
        <v>120.0</v>
      </c>
    </row>
    <row r="16">
      <c r="A16" s="9" t="str">
        <f>IF(Plano!A24="","",Plano!A24)</f>
        <v>Reserva de emergência</v>
      </c>
      <c r="B16" s="9" t="str">
        <f>IF(Plano!B24="","",Plano!B24)</f>
        <v>Futuro</v>
      </c>
      <c r="C16" s="16">
        <f>IF(Plano!C24="","",Plano!C24)</f>
        <v>1000</v>
      </c>
      <c r="D16" s="17" t="n">
        <v>1000</v>
      </c>
      <c r="E16" s="17" t="n">
        <v>1000</v>
      </c>
      <c r="F16" s="17" t="n">
        <v>1000</v>
      </c>
      <c r="G16" s="17" t="n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6">
        <f>SUM(D16:O16)</f>
        <v>3000.0</v>
      </c>
      <c r="Q16" s="16">
        <f>IF(COUNT(D16:O16)=0,0,AVERAGE(D16:O16))</f>
        <v>1000.0</v>
      </c>
      <c r="R16" s="16">
        <f>IF(C16="","",C16*COUNT(D16:O16)-P16)</f>
        <v>0.0</v>
      </c>
    </row>
    <row r="17">
      <c r="A17" s="9" t="str">
        <f>IF(Plano!A25="","",Plano!A25)</f>
        <v>Investimentos</v>
      </c>
      <c r="B17" s="9" t="str">
        <f>IF(Plano!B25="","",Plano!B25)</f>
        <v>Futuro</v>
      </c>
      <c r="C17" s="16">
        <f>IF(Plano!C25="","",Plano!C25)</f>
        <v>500</v>
      </c>
      <c r="D17" s="17" t="n">
        <v>500</v>
      </c>
      <c r="E17" s="17" t="n">
        <v>500</v>
      </c>
      <c r="F17" s="17" t="n">
        <v>500</v>
      </c>
      <c r="G17" s="17" t="n"/>
      <c r="H17" s="17" t="n"/>
      <c r="I17" s="17" t="n"/>
      <c r="J17" s="17" t="n"/>
      <c r="K17" s="17" t="n"/>
      <c r="L17" s="17" t="n"/>
      <c r="M17" s="17" t="n"/>
      <c r="N17" s="17" t="n"/>
      <c r="O17" s="17" t="n"/>
      <c r="P17" s="16">
        <f>SUM(D17:O17)</f>
        <v>1500.0</v>
      </c>
      <c r="Q17" s="16">
        <f>IF(COUNT(D17:O17)=0,0,AVERAGE(D17:O17))</f>
        <v>500.0</v>
      </c>
      <c r="R17" s="16">
        <f>IF(C17="","",C17*COUNT(D17:O17)-P17)</f>
        <v>0.0</v>
      </c>
    </row>
    <row r="18">
      <c r="A18" s="9" t="str">
        <f>IF(Plano!A26="","",Plano!A26)</f>
        <v>Quitar dívidas</v>
      </c>
      <c r="B18" s="9" t="str">
        <f>IF(Plano!B26="","",Plano!B26)</f>
        <v>Futuro</v>
      </c>
      <c r="C18" s="16">
        <f>IF(Plano!C26="","",Plano!C26)</f>
        <v>200</v>
      </c>
      <c r="D18" s="17" t="n">
        <v>200</v>
      </c>
      <c r="E18" s="17" t="n">
        <v>200</v>
      </c>
      <c r="F18" s="17" t="n">
        <v>200</v>
      </c>
      <c r="G18" s="17" t="n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6">
        <f>SUM(D18:O18)</f>
        <v>600.0</v>
      </c>
      <c r="Q18" s="16">
        <f>IF(COUNT(D18:O18)=0,0,AVERAGE(D18:O18))</f>
        <v>200.0</v>
      </c>
      <c r="R18" s="16">
        <f>IF(C18="","",C18*COUNT(D18:O18)-P18)</f>
        <v>0.0</v>
      </c>
    </row>
    <row r="19">
      <c r="A19" s="9" t="str">
        <f>IF(Plano!A27="","",Plano!A27)</f>
        <v/>
      </c>
      <c r="B19" s="9" t="str">
        <f>IF(Plano!B27="","",Plano!B27)</f>
        <v/>
      </c>
      <c r="C19" s="16" t="str">
        <f>IF(Plano!C27="","",Plano!C27)</f>
        <v/>
      </c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6">
        <f>SUM(D19:O19)</f>
        <v>0.0</v>
      </c>
      <c r="Q19" s="16">
        <f>IF(COUNT(D19:O19)=0,0,AVERAGE(D19:O19))</f>
        <v>0</v>
      </c>
      <c r="R19" s="16" t="str">
        <f>IF(C19="","",C19*COUNT(D19:O19)-P19)</f>
        <v/>
      </c>
    </row>
    <row r="20">
      <c r="A20" s="9" t="str">
        <f>IF(Plano!A28="","",Plano!A28)</f>
        <v/>
      </c>
      <c r="B20" s="9" t="str">
        <f>IF(Plano!B28="","",Plano!B28)</f>
        <v/>
      </c>
      <c r="C20" s="16" t="str">
        <f>IF(Plano!C28="","",Plano!C28)</f>
        <v/>
      </c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6">
        <f>SUM(D20:O20)</f>
        <v>0.0</v>
      </c>
      <c r="Q20" s="16">
        <f>IF(COUNT(D20:O20)=0,0,AVERAGE(D20:O20))</f>
        <v>0</v>
      </c>
      <c r="R20" s="16" t="str">
        <f>IF(C20="","",C20*COUNT(D20:O20)-P20)</f>
        <v/>
      </c>
    </row>
    <row r="21">
      <c r="A21" s="18" t="inlineStr">
        <is>
          <t>Total gasto</t>
        </is>
      </c>
      <c r="B21" s="18" t="n"/>
      <c r="C21" s="18">
        <f>SUM(C5:C20)</f>
        <v>7010.0</v>
      </c>
      <c r="D21" s="18">
        <f>SUM(D5:D20)</f>
        <v>6492.0</v>
      </c>
      <c r="E21" s="18">
        <f>SUM(E5:E20)</f>
        <v>7195.0</v>
      </c>
      <c r="F21" s="18">
        <f>SUM(F5:F20)</f>
        <v>6725.0</v>
      </c>
      <c r="G21" s="18">
        <f>SUM(G5:G20)</f>
        <v>0.0</v>
      </c>
      <c r="H21" s="18">
        <f>SUM(H5:H20)</f>
        <v>0.0</v>
      </c>
      <c r="I21" s="18">
        <f>SUM(I5:I20)</f>
        <v>0.0</v>
      </c>
      <c r="J21" s="18">
        <f>SUM(J5:J20)</f>
        <v>0.0</v>
      </c>
      <c r="K21" s="18">
        <f>SUM(K5:K20)</f>
        <v>0.0</v>
      </c>
      <c r="L21" s="18">
        <f>SUM(L5:L20)</f>
        <v>0.0</v>
      </c>
      <c r="M21" s="18">
        <f>SUM(M5:M20)</f>
        <v>0.0</v>
      </c>
      <c r="N21" s="18">
        <f>SUM(N5:N20)</f>
        <v>0.0</v>
      </c>
      <c r="O21" s="18">
        <f>SUM(O5:O20)</f>
        <v>0.0</v>
      </c>
      <c r="P21" s="18">
        <f>SUM(P5:P20)</f>
        <v>20412.0</v>
      </c>
      <c r="Q21" s="18">
        <f>SUM(Q5:Q20)</f>
        <v>6804.0</v>
      </c>
      <c r="R21" s="18">
        <f>SUM(R5:R20)</f>
        <v>618.0</v>
      </c>
    </row>
    <row r="22"/>
    <row r="23">
      <c r="A23" s="13" t="inlineStr">
        <is>
          <t>Quanto da renda foi para cada grupo</t>
        </is>
      </c>
    </row>
    <row r="24" ht="30" customHeight="1">
      <c r="A24" s="5" t="inlineStr">
        <is>
          <t>Grupo</t>
        </is>
      </c>
      <c r="B24" s="5" t="inlineStr"/>
      <c r="C24" s="5" t="inlineStr">
        <is>
          <t>% limite</t>
        </is>
      </c>
      <c r="D24" s="5" t="inlineStr">
        <is>
          <t>Jan</t>
        </is>
      </c>
      <c r="E24" s="5" t="inlineStr">
        <is>
          <t>Fev</t>
        </is>
      </c>
      <c r="F24" s="5" t="inlineStr">
        <is>
          <t>Mar</t>
        </is>
      </c>
      <c r="G24" s="5" t="inlineStr">
        <is>
          <t>Abr</t>
        </is>
      </c>
      <c r="H24" s="5" t="inlineStr">
        <is>
          <t>Mai</t>
        </is>
      </c>
      <c r="I24" s="5" t="inlineStr">
        <is>
          <t>Jun</t>
        </is>
      </c>
      <c r="J24" s="5" t="inlineStr">
        <is>
          <t>Jul</t>
        </is>
      </c>
      <c r="K24" s="5" t="inlineStr">
        <is>
          <t>Ago</t>
        </is>
      </c>
      <c r="L24" s="5" t="inlineStr">
        <is>
          <t>Set</t>
        </is>
      </c>
      <c r="M24" s="5" t="inlineStr">
        <is>
          <t>Out</t>
        </is>
      </c>
      <c r="N24" s="5" t="inlineStr">
        <is>
          <t>Nov</t>
        </is>
      </c>
      <c r="O24" s="5" t="inlineStr">
        <is>
          <t>Dez</t>
        </is>
      </c>
      <c r="P24" s="5" t="inlineStr">
        <is>
          <t>Total do ano</t>
        </is>
      </c>
    </row>
    <row r="25">
      <c r="A25" s="6" t="inlineStr">
        <is>
          <t>Necessidades</t>
        </is>
      </c>
      <c r="B25" s="9" t="n"/>
      <c r="C25" s="19">
        <f>Plano!B6</f>
        <v>0.5</v>
      </c>
      <c r="D25" s="16">
        <f>IF(COUNT(D$5:D$20)=0,"",SUMIF($B$5:$B$20,$A25,D$5:D$20))</f>
        <v>3892.0</v>
      </c>
      <c r="E25" s="16">
        <f>IF(COUNT(E$5:E$20)=0,"",SUMIF($B$5:$B$20,$A25,E$5:E$20))</f>
        <v>4215.0</v>
      </c>
      <c r="F25" s="16">
        <f>IF(COUNT(F$5:F$20)=0,"",SUMIF($B$5:$B$20,$A25,F$5:F$20))</f>
        <v>3925.0</v>
      </c>
      <c r="G25" s="16" t="str">
        <f>IF(COUNT(G$5:G$20)=0,"",SUMIF($B$5:$B$20,$A25,G$5:G$20))</f>
        <v/>
      </c>
      <c r="H25" s="16" t="str">
        <f>IF(COUNT(H$5:H$20)=0,"",SUMIF($B$5:$B$20,$A25,H$5:H$20))</f>
        <v/>
      </c>
      <c r="I25" s="16" t="str">
        <f>IF(COUNT(I$5:I$20)=0,"",SUMIF($B$5:$B$20,$A25,I$5:I$20))</f>
        <v/>
      </c>
      <c r="J25" s="16" t="str">
        <f>IF(COUNT(J$5:J$20)=0,"",SUMIF($B$5:$B$20,$A25,J$5:J$20))</f>
        <v/>
      </c>
      <c r="K25" s="16" t="str">
        <f>IF(COUNT(K$5:K$20)=0,"",SUMIF($B$5:$B$20,$A25,K$5:K$20))</f>
        <v/>
      </c>
      <c r="L25" s="16" t="str">
        <f>IF(COUNT(L$5:L$20)=0,"",SUMIF($B$5:$B$20,$A25,L$5:L$20))</f>
        <v/>
      </c>
      <c r="M25" s="16" t="str">
        <f>IF(COUNT(M$5:M$20)=0,"",SUMIF($B$5:$B$20,$A25,M$5:M$20))</f>
        <v/>
      </c>
      <c r="N25" s="16" t="str">
        <f>IF(COUNT(N$5:N$20)=0,"",SUMIF($B$5:$B$20,$A25,N$5:N$20))</f>
        <v/>
      </c>
      <c r="O25" s="16" t="str">
        <f>IF(COUNT(O$5:O$20)=0,"",SUMIF($B$5:$B$20,$A25,O$5:O$20))</f>
        <v/>
      </c>
      <c r="P25" s="16">
        <f>SUM(D25:O25)</f>
        <v>12032.0</v>
      </c>
    </row>
    <row r="26">
      <c r="A26" s="6" t="inlineStr">
        <is>
          <t>Desejos</t>
        </is>
      </c>
      <c r="B26" s="9" t="n"/>
      <c r="C26" s="19">
        <f>Plano!B7</f>
        <v>0.3</v>
      </c>
      <c r="D26" s="16">
        <f>IF(COUNT(D$5:D$20)=0,"",SUMIF($B$5:$B$20,$A26,D$5:D$20))</f>
        <v>900.0</v>
      </c>
      <c r="E26" s="16">
        <f>IF(COUNT(E$5:E$20)=0,"",SUMIF($B$5:$B$20,$A26,E$5:E$20))</f>
        <v>1280.0</v>
      </c>
      <c r="F26" s="16">
        <f>IF(COUNT(F$5:F$20)=0,"",SUMIF($B$5:$B$20,$A26,F$5:F$20))</f>
        <v>1100.0</v>
      </c>
      <c r="G26" s="16" t="str">
        <f>IF(COUNT(G$5:G$20)=0,"",SUMIF($B$5:$B$20,$A26,G$5:G$20))</f>
        <v/>
      </c>
      <c r="H26" s="16" t="str">
        <f>IF(COUNT(H$5:H$20)=0,"",SUMIF($B$5:$B$20,$A26,H$5:H$20))</f>
        <v/>
      </c>
      <c r="I26" s="16" t="str">
        <f>IF(COUNT(I$5:I$20)=0,"",SUMIF($B$5:$B$20,$A26,I$5:I$20))</f>
        <v/>
      </c>
      <c r="J26" s="16" t="str">
        <f>IF(COUNT(J$5:J$20)=0,"",SUMIF($B$5:$B$20,$A26,J$5:J$20))</f>
        <v/>
      </c>
      <c r="K26" s="16" t="str">
        <f>IF(COUNT(K$5:K$20)=0,"",SUMIF($B$5:$B$20,$A26,K$5:K$20))</f>
        <v/>
      </c>
      <c r="L26" s="16" t="str">
        <f>IF(COUNT(L$5:L$20)=0,"",SUMIF($B$5:$B$20,$A26,L$5:L$20))</f>
        <v/>
      </c>
      <c r="M26" s="16" t="str">
        <f>IF(COUNT(M$5:M$20)=0,"",SUMIF($B$5:$B$20,$A26,M$5:M$20))</f>
        <v/>
      </c>
      <c r="N26" s="16" t="str">
        <f>IF(COUNT(N$5:N$20)=0,"",SUMIF($B$5:$B$20,$A26,N$5:N$20))</f>
        <v/>
      </c>
      <c r="O26" s="16" t="str">
        <f>IF(COUNT(O$5:O$20)=0,"",SUMIF($B$5:$B$20,$A26,O$5:O$20))</f>
        <v/>
      </c>
      <c r="P26" s="16">
        <f>SUM(D26:O26)</f>
        <v>3280.0</v>
      </c>
    </row>
    <row r="27">
      <c r="A27" s="6" t="inlineStr">
        <is>
          <t>Futuro</t>
        </is>
      </c>
      <c r="B27" s="9" t="n"/>
      <c r="C27" s="19">
        <f>Plano!B8</f>
        <v>0.2</v>
      </c>
      <c r="D27" s="16">
        <f>IF(COUNT(D$5:D$20)=0,"",SUMIF($B$5:$B$20,$A27,D$5:D$20))</f>
        <v>1700.0</v>
      </c>
      <c r="E27" s="16">
        <f>IF(COUNT(E$5:E$20)=0,"",SUMIF($B$5:$B$20,$A27,E$5:E$20))</f>
        <v>1700.0</v>
      </c>
      <c r="F27" s="16">
        <f>IF(COUNT(F$5:F$20)=0,"",SUMIF($B$5:$B$20,$A27,F$5:F$20))</f>
        <v>1700.0</v>
      </c>
      <c r="G27" s="16" t="str">
        <f>IF(COUNT(G$5:G$20)=0,"",SUMIF($B$5:$B$20,$A27,G$5:G$20))</f>
        <v/>
      </c>
      <c r="H27" s="16" t="str">
        <f>IF(COUNT(H$5:H$20)=0,"",SUMIF($B$5:$B$20,$A27,H$5:H$20))</f>
        <v/>
      </c>
      <c r="I27" s="16" t="str">
        <f>IF(COUNT(I$5:I$20)=0,"",SUMIF($B$5:$B$20,$A27,I$5:I$20))</f>
        <v/>
      </c>
      <c r="J27" s="16" t="str">
        <f>IF(COUNT(J$5:J$20)=0,"",SUMIF($B$5:$B$20,$A27,J$5:J$20))</f>
        <v/>
      </c>
      <c r="K27" s="16" t="str">
        <f>IF(COUNT(K$5:K$20)=0,"",SUMIF($B$5:$B$20,$A27,K$5:K$20))</f>
        <v/>
      </c>
      <c r="L27" s="16" t="str">
        <f>IF(COUNT(L$5:L$20)=0,"",SUMIF($B$5:$B$20,$A27,L$5:L$20))</f>
        <v/>
      </c>
      <c r="M27" s="16" t="str">
        <f>IF(COUNT(M$5:M$20)=0,"",SUMIF($B$5:$B$20,$A27,M$5:M$20))</f>
        <v/>
      </c>
      <c r="N27" s="16" t="str">
        <f>IF(COUNT(N$5:N$20)=0,"",SUMIF($B$5:$B$20,$A27,N$5:N$20))</f>
        <v/>
      </c>
      <c r="O27" s="16" t="str">
        <f>IF(COUNT(O$5:O$20)=0,"",SUMIF($B$5:$B$20,$A27,O$5:O$20))</f>
        <v/>
      </c>
      <c r="P27" s="16">
        <f>SUM(D27:O27)</f>
        <v>5100.0</v>
      </c>
    </row>
    <row r="28"/>
    <row r="29" ht="30" customHeight="1">
      <c r="A29" s="5" t="inlineStr">
        <is>
          <t>% da renda</t>
        </is>
      </c>
      <c r="B29" s="5" t="inlineStr"/>
      <c r="C29" s="5" t="inlineStr">
        <is>
          <t>% limite</t>
        </is>
      </c>
      <c r="D29" s="5" t="inlineStr">
        <is>
          <t>Jan</t>
        </is>
      </c>
      <c r="E29" s="5" t="inlineStr">
        <is>
          <t>Fev</t>
        </is>
      </c>
      <c r="F29" s="5" t="inlineStr">
        <is>
          <t>Mar</t>
        </is>
      </c>
      <c r="G29" s="5" t="inlineStr">
        <is>
          <t>Abr</t>
        </is>
      </c>
      <c r="H29" s="5" t="inlineStr">
        <is>
          <t>Mai</t>
        </is>
      </c>
      <c r="I29" s="5" t="inlineStr">
        <is>
          <t>Jun</t>
        </is>
      </c>
      <c r="J29" s="5" t="inlineStr">
        <is>
          <t>Jul</t>
        </is>
      </c>
      <c r="K29" s="5" t="inlineStr">
        <is>
          <t>Ago</t>
        </is>
      </c>
      <c r="L29" s="5" t="inlineStr">
        <is>
          <t>Set</t>
        </is>
      </c>
      <c r="M29" s="5" t="inlineStr">
        <is>
          <t>Out</t>
        </is>
      </c>
      <c r="N29" s="5" t="inlineStr">
        <is>
          <t>Nov</t>
        </is>
      </c>
      <c r="O29" s="5" t="inlineStr">
        <is>
          <t>Dez</t>
        </is>
      </c>
      <c r="P29" s="5" t="inlineStr"/>
    </row>
    <row r="30">
      <c r="A30" s="6" t="inlineStr">
        <is>
          <t>Necessidades</t>
        </is>
      </c>
      <c r="B30" s="9" t="n"/>
      <c r="C30" s="19">
        <f>Plano!B6</f>
        <v>0.5</v>
      </c>
      <c r="D30" s="19">
        <f>IF(OR(D25="",Plano!$B$3=0),"",D25/Plano!$B$3)</f>
        <v>0.4746341463414634</v>
      </c>
      <c r="E30" s="19">
        <f>IF(OR(E25="",Plano!$B$3=0),"",E25/Plano!$B$3)</f>
        <v>0.5140243902439025</v>
      </c>
      <c r="F30" s="19">
        <f>IF(OR(F25="",Plano!$B$3=0),"",F25/Plano!$B$3)</f>
        <v>0.47865853658536583</v>
      </c>
      <c r="G30" s="19" t="str">
        <f>IF(OR(G25="",Plano!$B$3=0),"",G25/Plano!$B$3)</f>
        <v/>
      </c>
      <c r="H30" s="19" t="str">
        <f>IF(OR(H25="",Plano!$B$3=0),"",H25/Plano!$B$3)</f>
        <v/>
      </c>
      <c r="I30" s="19" t="str">
        <f>IF(OR(I25="",Plano!$B$3=0),"",I25/Plano!$B$3)</f>
        <v/>
      </c>
      <c r="J30" s="19" t="str">
        <f>IF(OR(J25="",Plano!$B$3=0),"",J25/Plano!$B$3)</f>
        <v/>
      </c>
      <c r="K30" s="19" t="str">
        <f>IF(OR(K25="",Plano!$B$3=0),"",K25/Plano!$B$3)</f>
        <v/>
      </c>
      <c r="L30" s="19" t="str">
        <f>IF(OR(L25="",Plano!$B$3=0),"",L25/Plano!$B$3)</f>
        <v/>
      </c>
      <c r="M30" s="19" t="str">
        <f>IF(OR(M25="",Plano!$B$3=0),"",M25/Plano!$B$3)</f>
        <v/>
      </c>
      <c r="N30" s="19" t="str">
        <f>IF(OR(N25="",Plano!$B$3=0),"",N25/Plano!$B$3)</f>
        <v/>
      </c>
      <c r="O30" s="19" t="str">
        <f>IF(OR(O25="",Plano!$B$3=0),"",O25/Plano!$B$3)</f>
        <v/>
      </c>
    </row>
    <row r="31">
      <c r="A31" s="6" t="inlineStr">
        <is>
          <t>Desejos</t>
        </is>
      </c>
      <c r="B31" s="9" t="n"/>
      <c r="C31" s="19">
        <f>Plano!B7</f>
        <v>0.3</v>
      </c>
      <c r="D31" s="19">
        <f>IF(OR(D26="",Plano!$B$3=0),"",D26/Plano!$B$3)</f>
        <v>0.10975609756097561</v>
      </c>
      <c r="E31" s="19">
        <f>IF(OR(E26="",Plano!$B$3=0),"",E26/Plano!$B$3)</f>
        <v>0.15609756097560976</v>
      </c>
      <c r="F31" s="19">
        <f>IF(OR(F26="",Plano!$B$3=0),"",F26/Plano!$B$3)</f>
        <v>0.13414634146341464</v>
      </c>
      <c r="G31" s="19" t="str">
        <f>IF(OR(G26="",Plano!$B$3=0),"",G26/Plano!$B$3)</f>
        <v/>
      </c>
      <c r="H31" s="19" t="str">
        <f>IF(OR(H26="",Plano!$B$3=0),"",H26/Plano!$B$3)</f>
        <v/>
      </c>
      <c r="I31" s="19" t="str">
        <f>IF(OR(I26="",Plano!$B$3=0),"",I26/Plano!$B$3)</f>
        <v/>
      </c>
      <c r="J31" s="19" t="str">
        <f>IF(OR(J26="",Plano!$B$3=0),"",J26/Plano!$B$3)</f>
        <v/>
      </c>
      <c r="K31" s="19" t="str">
        <f>IF(OR(K26="",Plano!$B$3=0),"",K26/Plano!$B$3)</f>
        <v/>
      </c>
      <c r="L31" s="19" t="str">
        <f>IF(OR(L26="",Plano!$B$3=0),"",L26/Plano!$B$3)</f>
        <v/>
      </c>
      <c r="M31" s="19" t="str">
        <f>IF(OR(M26="",Plano!$B$3=0),"",M26/Plano!$B$3)</f>
        <v/>
      </c>
      <c r="N31" s="19" t="str">
        <f>IF(OR(N26="",Plano!$B$3=0),"",N26/Plano!$B$3)</f>
        <v/>
      </c>
      <c r="O31" s="19" t="str">
        <f>IF(OR(O26="",Plano!$B$3=0),"",O26/Plano!$B$3)</f>
        <v/>
      </c>
    </row>
    <row r="32">
      <c r="A32" s="6" t="inlineStr">
        <is>
          <t>Futuro</t>
        </is>
      </c>
      <c r="B32" s="9" t="n"/>
      <c r="C32" s="19">
        <f>Plano!B8</f>
        <v>0.2</v>
      </c>
      <c r="D32" s="19">
        <f>IF(OR(D27="",Plano!$B$3=0),"",D27/Plano!$B$3)</f>
        <v>0.2073170731707317</v>
      </c>
      <c r="E32" s="19">
        <f>IF(OR(E27="",Plano!$B$3=0),"",E27/Plano!$B$3)</f>
        <v>0.2073170731707317</v>
      </c>
      <c r="F32" s="19">
        <f>IF(OR(F27="",Plano!$B$3=0),"",F27/Plano!$B$3)</f>
        <v>0.2073170731707317</v>
      </c>
      <c r="G32" s="19" t="str">
        <f>IF(OR(G27="",Plano!$B$3=0),"",G27/Plano!$B$3)</f>
        <v/>
      </c>
      <c r="H32" s="19" t="str">
        <f>IF(OR(H27="",Plano!$B$3=0),"",H27/Plano!$B$3)</f>
        <v/>
      </c>
      <c r="I32" s="19" t="str">
        <f>IF(OR(I27="",Plano!$B$3=0),"",I27/Plano!$B$3)</f>
        <v/>
      </c>
      <c r="J32" s="19" t="str">
        <f>IF(OR(J27="",Plano!$B$3=0),"",J27/Plano!$B$3)</f>
        <v/>
      </c>
      <c r="K32" s="19" t="str">
        <f>IF(OR(K27="",Plano!$B$3=0),"",K27/Plano!$B$3)</f>
        <v/>
      </c>
      <c r="L32" s="19" t="str">
        <f>IF(OR(L27="",Plano!$B$3=0),"",L27/Plano!$B$3)</f>
        <v/>
      </c>
      <c r="M32" s="19" t="str">
        <f>IF(OR(M27="",Plano!$B$3=0),"",M27/Plano!$B$3)</f>
        <v/>
      </c>
      <c r="N32" s="19" t="str">
        <f>IF(OR(N27="",Plano!$B$3=0),"",N27/Plano!$B$3)</f>
        <v/>
      </c>
      <c r="O32" s="19" t="str">
        <f>IF(OR(O27="",Plano!$B$3=0),"",O27/Plano!$B$3)</f>
        <v/>
      </c>
    </row>
    <row r="33"/>
    <row r="34">
      <c r="A34" s="15" t="inlineStr">
        <is>
          <t>Vermelho: o grupo passou do limite de percentual. Em Futuro, amarelo significa que ficou abaixo da meta de poupança.</t>
        </is>
      </c>
    </row>
  </sheetData>
  <conditionalFormatting sqref="D30:O31">
    <cfRule type="expression" priority="1" dxfId="0">
      <formula>AND(ISNUMBER(D30),D30&gt;$C30)</formula>
    </cfRule>
  </conditionalFormatting>
  <conditionalFormatting sqref="D32:O32">
    <cfRule type="expression" priority="2" dxfId="2">
      <formula>AND(ISNUMBER(D32),D32&lt;$C32)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A8F98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32" customHeight="1">
      <c r="A3" s="3" t="n">
        <v>1</v>
      </c>
      <c r="B3" s="20" t="inlineStr">
        <is>
          <t>Na aba Plano, digite a renda líquida mensal da casa. Os percentuais iniciais são 50% necessidades, 30% desejos e 20% futuro (regra 50-30-20); mude se quiser.</t>
        </is>
      </c>
    </row>
    <row r="4" ht="32" customHeight="1">
      <c r="A4" s="3" t="n">
        <v>2</v>
      </c>
      <c r="B4" s="20" t="inlineStr">
        <is>
          <t>Ainda no Plano, escreva as categorias, escolha o grupo de cada uma na lista e digite o valor planejado por mês. A tabela dos grupos mostra se o planejado cabe no limite.</t>
        </is>
      </c>
    </row>
    <row r="5" ht="32" customHeight="1">
      <c r="A5" s="3" t="n">
        <v>3</v>
      </c>
      <c r="B5" s="20" t="inlineStr">
        <is>
          <t>Na aba Realizado, as categorias aparecem sozinhas. No fim de cada mês, digite o gasto real de cada uma na coluna do mês. Se não houve gasto, digite 0.</t>
        </is>
      </c>
    </row>
    <row r="6" ht="32" customHeight="1">
      <c r="A6" s="3" t="n">
        <v>4</v>
      </c>
      <c r="B6" s="20" t="inlineStr">
        <is>
          <t>Mais abaixo, a aba mostra quanto da renda foi para cada grupo, mês a mês, e pinta de vermelho o grupo que passou do limite.</t>
        </is>
      </c>
    </row>
    <row r="7" ht="32" customHeight="1">
      <c r="A7" s="3" t="n">
        <v>5</v>
      </c>
      <c r="B7" s="20" t="inlineStr">
        <is>
          <t>A última coluna compara o planejado com o realizado dos meses já preenchidos. Positivo significa que sobrou.</t>
        </is>
      </c>
    </row>
    <row r="8" ht="18" customHeight="1">
      <c r="A8" s="3" t="n">
        <v>6</v>
      </c>
      <c r="B8" s="20" t="inlineStr">
        <is>
          <t>Os valores do arquivo são exemplos fictícios de uma casa com renda de R$ 8.200. Troque pelos seus.</t>
        </is>
      </c>
    </row>
    <row r="9"/>
    <row r="10">
      <c r="B10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Orçamento doméstico 2027 (50-30-20)</dc:title>
  <dc:description>Orçamento por grupos com limites de 50% necessidades, 30% desejos e 20% futuro, planejado e realizado mês a mês.</dc:description>
  <dcterms:created xsi:type="dcterms:W3CDTF">2026-11-03T22:47:01Z</dcterms:created>
  <dcterms:modified xsi:type="dcterms:W3CDTF">2026-11-03T22:47:01Z</dcterms:modified>
  <cp:keywords>modelo, planilha, Excel na prática</cp:keywords>
</cp:coreProperties>
</file>