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nto" sheetId="1" state="visible" r:id="rId1"/>
    <sheet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hh:mm"/>
    <numFmt numFmtId="165" formatCode="R$ #,##0.00;[Red]-R$ #,##0.00"/>
    <numFmt numFmtId="166" formatCode="dd/mm/yyyy"/>
    <numFmt numFmtId="167" formatCode="[h]:mm"/>
    <numFmt numFmtId="168" formatCode="+0.00&quot; h&quot;;[Red]-0.00&quot; h&quot;;0.00&quot; h&quot;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1B2A34"/>
      <sz val="11"/>
    </font>
    <font>
      <name val="Calibri"/>
      <color rgb="001B2A34"/>
      <sz val="11"/>
    </font>
    <font>
      <name val="Calibri"/>
      <b val="1"/>
      <color rgb="00FFFFFF"/>
      <sz val="11"/>
    </font>
    <font>
      <name val="Calibri"/>
      <b val="1"/>
      <color rgb="001B2A4A"/>
      <sz val="12"/>
    </font>
  </fonts>
  <fills count="6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1B2A4A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4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165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0" pivotButton="0" quotePrefix="0" xfId="0"/>
    <xf numFmtId="166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4" fillId="0" borderId="0" pivotButton="0" quotePrefix="0" xfId="0"/>
    <xf numFmtId="3" fontId="3" fillId="4" borderId="1" pivotButton="0" quotePrefix="0" xfId="0"/>
    <xf numFmtId="167" fontId="3" fillId="4" borderId="1" pivotButton="0" quotePrefix="0" xfId="0"/>
    <xf numFmtId="168" fontId="3" fillId="4" borderId="1" pivotButton="0" quotePrefix="0" xfId="0"/>
    <xf numFmtId="165" fontId="3" fillId="4" borderId="1" pivotButton="0" quotePrefix="0" xfId="0"/>
    <xf numFmtId="0" fontId="2" fillId="0" borderId="0" applyAlignment="1" pivotButton="0" quotePrefix="0" xfId="0">
      <alignment/>
    </xf>
    <xf numFmtId="0" fontId="3" fillId="5" borderId="2" pivotButton="0" quotePrefix="0" xfId="0"/>
    <xf numFmtId="167" fontId="3" fillId="5" borderId="2" applyAlignment="1" pivotButton="0" quotePrefix="0" xfId="0">
      <alignment horizontal="center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E4E8F0"/>
          <bgColor rgb="00E4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L3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7" customWidth="1" min="2" max="2"/>
    <col width="11" customWidth="1" min="3" max="3"/>
    <col width="13" customWidth="1" min="4" max="4"/>
    <col width="13" customWidth="1" min="5" max="5"/>
    <col width="11" customWidth="1" min="6" max="6"/>
    <col width="14" customWidth="1" min="7" max="7"/>
    <col width="12" customWidth="1" min="8" max="8"/>
    <col width="13" customWidth="1" min="9" max="9"/>
    <col width="3" customWidth="1" min="10" max="10"/>
    <col width="30" customWidth="1" min="11" max="11"/>
    <col width="16" customWidth="1" min="12" max="12"/>
  </cols>
  <sheetData>
    <row r="1" ht="28" customHeight="1">
      <c r="A1" s="1" t="inlineStr">
        <is>
          <t>Controle de horas trabalhadas</t>
        </is>
      </c>
    </row>
    <row r="2">
      <c r="A2" s="2" t="inlineStr">
        <is>
          <t>Preencha mês, ano, jornada e valor da hora. Digite os horários no formato 08:00. O resto é calculado.</t>
        </is>
      </c>
    </row>
    <row r="3">
      <c r="A3" s="3" t="inlineStr">
        <is>
          <t>Mês</t>
        </is>
      </c>
      <c r="B3" s="4" t="n">
        <v>3</v>
      </c>
      <c r="C3" s="3" t="inlineStr">
        <is>
          <t>Ano</t>
        </is>
      </c>
      <c r="D3" s="4" t="n">
        <v>2027</v>
      </c>
      <c r="E3" s="3" t="inlineStr">
        <is>
          <t>Jornada diária</t>
        </is>
      </c>
      <c r="F3" s="5" t="n">
        <v>0.3333333333333333</v>
      </c>
      <c r="G3" s="3" t="inlineStr">
        <is>
          <t>Valor da hora</t>
        </is>
      </c>
      <c r="H3" s="6" t="n">
        <v>22.5</v>
      </c>
    </row>
    <row r="4"/>
    <row r="5" ht="42" customHeight="1">
      <c r="A5" s="7" t="inlineStr">
        <is>
          <t>Data</t>
        </is>
      </c>
      <c r="B5" s="7" t="inlineStr">
        <is>
          <t>Dia</t>
        </is>
      </c>
      <c r="C5" s="7" t="inlineStr">
        <is>
          <t>Entrada</t>
        </is>
      </c>
      <c r="D5" s="7" t="inlineStr">
        <is>
          <t>Saída p/ almoço</t>
        </is>
      </c>
      <c r="E5" s="7" t="inlineStr">
        <is>
          <t>Volta do almoço</t>
        </is>
      </c>
      <c r="F5" s="7" t="inlineStr">
        <is>
          <t>Saída</t>
        </is>
      </c>
      <c r="G5" s="7" t="inlineStr">
        <is>
          <t>Horas trabalhadas</t>
        </is>
      </c>
      <c r="H5" s="7" t="inlineStr">
        <is>
          <t>Horas extras</t>
        </is>
      </c>
      <c r="I5" s="7" t="inlineStr">
        <is>
          <t>Horas a compensar</t>
        </is>
      </c>
      <c r="K5" s="8" t="inlineStr">
        <is>
          <t>Resumo</t>
        </is>
      </c>
    </row>
    <row r="6">
      <c r="A6" s="9">
        <f>IF(DAY(DATE($D$3,$B$3,1))=1,DATE($D$3,$B$3,1),"")</f>
        <v>46447</v>
      </c>
      <c r="B6" s="10" t="str">
        <f>IF(A6="","",CHOOSE(WEEKDAY(A6,1),"dom","seg","ter","qua","qui","sex","sáb"))</f>
        <v>seg</v>
      </c>
      <c r="C6" s="5" t="n">
        <v>0.3333333333333333</v>
      </c>
      <c r="D6" s="5" t="n">
        <v>0.5</v>
      </c>
      <c r="E6" s="5" t="n">
        <v>0.5416666666666666</v>
      </c>
      <c r="F6" s="5" t="n">
        <v>0.7118055555555556</v>
      </c>
      <c r="G6" s="11">
        <f>IF(OR(C6="",F6=""),"",MOD(F6-C6,1)-IF(OR(D6="",E6=""),0,MOD(E6-D6,1)))</f>
        <v>0.3368055555555561</v>
      </c>
      <c r="H6" s="12">
        <f>IF(G6="","",IF(OR(B6="sáb",B6="dom"),G6,MAX(0,G6-$F$3)))</f>
        <v>0.003472222222223098</v>
      </c>
      <c r="I6" s="12">
        <f>IF(G6="","",IF(OR(B6="sáb",B6="dom"),0,MAX(0,$F$3-G6)))</f>
        <v>0</v>
      </c>
      <c r="K6" s="13" t="inlineStr">
        <is>
          <t>Dias trabalhados</t>
        </is>
      </c>
      <c r="L6" s="14">
        <f>COUNT(G6:G36)</f>
        <v>8</v>
      </c>
    </row>
    <row r="7">
      <c r="A7" s="9">
        <f>IF(DAY(DATE($D$3,$B$3,2))=2,DATE($D$3,$B$3,2),"")</f>
        <v>46448</v>
      </c>
      <c r="B7" s="10" t="str">
        <f>IF(A7="","",CHOOSE(WEEKDAY(A7,1),"dom","seg","ter","qua","qui","sex","sáb"))</f>
        <v>ter</v>
      </c>
      <c r="C7" s="5" t="n">
        <v>0.3298611111111111</v>
      </c>
      <c r="D7" s="5" t="n">
        <v>0.5</v>
      </c>
      <c r="E7" s="5" t="n">
        <v>0.5416666666666666</v>
      </c>
      <c r="F7" s="5" t="n">
        <v>0.7291666666666666</v>
      </c>
      <c r="G7" s="11">
        <f>IF(OR(C7="",F7=""),"",MOD(F7-C7,1)-IF(OR(D7="",E7=""),0,MOD(E7-D7,1)))</f>
        <v>0.357638888888889</v>
      </c>
      <c r="H7" s="12">
        <f>IF(G7="","",IF(OR(B7="sáb",B7="dom"),G7,MAX(0,G7-$F$3)))</f>
        <v>0.024305555555556024</v>
      </c>
      <c r="I7" s="12">
        <f>IF(G7="","",IF(OR(B7="sáb",B7="dom"),0,MAX(0,$F$3-G7)))</f>
        <v>0</v>
      </c>
      <c r="K7" s="13" t="inlineStr">
        <is>
          <t>Horas trabalhadas no mês</t>
        </is>
      </c>
      <c r="L7" s="15">
        <f>G37</f>
        <v>2.7743055555555545</v>
      </c>
    </row>
    <row r="8">
      <c r="A8" s="9">
        <f>IF(DAY(DATE($D$3,$B$3,3))=3,DATE($D$3,$B$3,3),"")</f>
        <v>46449</v>
      </c>
      <c r="B8" s="10" t="str">
        <f>IF(A8="","",CHOOSE(WEEKDAY(A8,1),"dom","seg","ter","qua","qui","sex","sáb"))</f>
        <v>qua</v>
      </c>
      <c r="C8" s="5" t="n">
        <v>0.3402777777777778</v>
      </c>
      <c r="D8" s="5" t="n">
        <v>0.5034722222222222</v>
      </c>
      <c r="E8" s="5" t="n">
        <v>0.5451388888888888</v>
      </c>
      <c r="F8" s="5" t="n">
        <v>0.7569444444444444</v>
      </c>
      <c r="G8" s="11">
        <f>IF(OR(C8="",F8=""),"",MOD(F8-C8,1)-IF(OR(D8="",E8=""),0,MOD(E8-D8,1)))</f>
        <v>0.374999999999999</v>
      </c>
      <c r="H8" s="12">
        <f>IF(G8="","",IF(OR(B8="sáb",B8="dom"),G8,MAX(0,G8-$F$3)))</f>
        <v>0.04166666666666602</v>
      </c>
      <c r="I8" s="12">
        <f>IF(G8="","",IF(OR(B8="sáb",B8="dom"),0,MAX(0,$F$3-G8)))</f>
        <v>0</v>
      </c>
      <c r="K8" s="13" t="inlineStr">
        <is>
          <t>Horas extras (inclui fim de semana)</t>
        </is>
      </c>
      <c r="L8" s="15">
        <f>H37</f>
        <v>0.14930555555555647</v>
      </c>
    </row>
    <row r="9">
      <c r="A9" s="9">
        <f>IF(DAY(DATE($D$3,$B$3,4))=4,DATE($D$3,$B$3,4),"")</f>
        <v>46450</v>
      </c>
      <c r="B9" s="10" t="str">
        <f>IF(A9="","",CHOOSE(WEEKDAY(A9,1),"dom","seg","ter","qua","qui","sex","sáb"))</f>
        <v>qui</v>
      </c>
      <c r="C9" s="5" t="n">
        <v>0.3333333333333333</v>
      </c>
      <c r="D9" s="5" t="n">
        <v>0.5</v>
      </c>
      <c r="E9" s="5" t="n">
        <v>0.5416666666666666</v>
      </c>
      <c r="F9" s="5" t="n">
        <v>0.7083333333333334</v>
      </c>
      <c r="G9" s="11">
        <f>IF(OR(C9="",F9=""),"",MOD(F9-C9,1)-IF(OR(D9="",E9=""),0,MOD(E9-D9,1)))</f>
        <v>0.3333333333333331</v>
      </c>
      <c r="H9" s="12">
        <f>IF(G9="","",IF(OR(B9="sáb",B9="dom"),G9,MAX(0,G9-$F$3)))</f>
        <v>1.1102230246251565e-16</v>
      </c>
      <c r="I9" s="12">
        <f>IF(G9="","",IF(OR(B9="sáb",B9="dom"),0,MAX(0,$F$3-G9)))</f>
        <v>0</v>
      </c>
      <c r="K9" s="13" t="inlineStr">
        <is>
          <t>Horas a compensar</t>
        </is>
      </c>
      <c r="L9" s="15">
        <f>I37</f>
        <v>0.041666666666665964</v>
      </c>
    </row>
    <row r="10">
      <c r="A10" s="9">
        <f>IF(DAY(DATE($D$3,$B$3,5))=5,DATE($D$3,$B$3,5),"")</f>
        <v>46451</v>
      </c>
      <c r="B10" s="10" t="str">
        <f>IF(A10="","",CHOOSE(WEEKDAY(A10,1),"dom","seg","ter","qua","qui","sex","sáb"))</f>
        <v>sex</v>
      </c>
      <c r="C10" s="5" t="n">
        <v>0.3333333333333333</v>
      </c>
      <c r="D10" s="5" t="n">
        <v>0.5</v>
      </c>
      <c r="E10" s="5" t="n">
        <v>0.5416666666666666</v>
      </c>
      <c r="F10" s="5" t="n">
        <v>0.6666666666666666</v>
      </c>
      <c r="G10" s="11">
        <f>IF(OR(C10="",F10=""),"",MOD(F10-C10,1)-IF(OR(D10="",E10=""),0,MOD(E10-D10,1)))</f>
        <v>0.291666666666667</v>
      </c>
      <c r="H10" s="12">
        <f>IF(G10="","",IF(OR(B10="sáb",B10="dom"),G10,MAX(0,G10-$F$3)))</f>
        <v>0</v>
      </c>
      <c r="I10" s="12">
        <f>IF(G10="","",IF(OR(B10="sáb",B10="dom"),0,MAX(0,$F$3-G10)))</f>
        <v>0.041666666666665964</v>
      </c>
      <c r="K10" s="13" t="inlineStr">
        <is>
          <t>Saldo em horas (extras - a compensar)</t>
        </is>
      </c>
      <c r="L10" s="16">
        <f>(H37-I37)*24</f>
        <v>2.583333333333372</v>
      </c>
    </row>
    <row r="11">
      <c r="A11" s="9">
        <f>IF(DAY(DATE($D$3,$B$3,6))=6,DATE($D$3,$B$3,6),"")</f>
        <v>46452</v>
      </c>
      <c r="B11" s="10" t="str">
        <f>IF(A11="","",CHOOSE(WEEKDAY(A11,1),"dom","seg","ter","qua","qui","sex","sáb"))</f>
        <v>sáb</v>
      </c>
      <c r="C11" s="5" t="n"/>
      <c r="D11" s="5" t="n"/>
      <c r="E11" s="5" t="n"/>
      <c r="F11" s="5" t="n"/>
      <c r="G11" s="11" t="str">
        <f>IF(OR(C11="",F11=""),"",MOD(F11-C11,1)-IF(OR(D11="",E11=""),0,MOD(E11-D11,1)))</f>
        <v/>
      </c>
      <c r="H11" s="12" t="str">
        <f>IF(G11="","",IF(OR(B11="sáb",B11="dom"),G11,MAX(0,G11-$F$3)))</f>
        <v/>
      </c>
      <c r="I11" s="12" t="str">
        <f>IF(G11="","",IF(OR(B11="sáb",B11="dom"),0,MAX(0,$F$3-G11)))</f>
        <v/>
      </c>
      <c r="K11" s="13" t="inlineStr">
        <is>
          <t>Valor das horas trabalhadas</t>
        </is>
      </c>
      <c r="L11" s="17">
        <f>G37*24*H3</f>
        <v>1498.1249999999995</v>
      </c>
    </row>
    <row r="12">
      <c r="A12" s="9">
        <f>IF(DAY(DATE($D$3,$B$3,7))=7,DATE($D$3,$B$3,7),"")</f>
        <v>46453</v>
      </c>
      <c r="B12" s="10" t="str">
        <f>IF(A12="","",CHOOSE(WEEKDAY(A12,1),"dom","seg","ter","qua","qui","sex","sáb"))</f>
        <v>dom</v>
      </c>
      <c r="C12" s="5" t="n"/>
      <c r="D12" s="5" t="n"/>
      <c r="E12" s="5" t="n"/>
      <c r="F12" s="5" t="n"/>
      <c r="G12" s="11" t="str">
        <f>IF(OR(C12="",F12=""),"",MOD(F12-C12,1)-IF(OR(D12="",E12=""),0,MOD(E12-D12,1)))</f>
        <v/>
      </c>
      <c r="H12" s="12" t="str">
        <f>IF(G12="","",IF(OR(B12="sáb",B12="dom"),G12,MAX(0,G12-$F$3)))</f>
        <v/>
      </c>
      <c r="I12" s="12" t="str">
        <f>IF(G12="","",IF(OR(B12="sáb",B12="dom"),0,MAX(0,$F$3-G12)))</f>
        <v/>
      </c>
      <c r="K12" s="13" t="inlineStr">
        <is>
          <t>Valor das horas extras (sem adicional)</t>
        </is>
      </c>
      <c r="L12" s="17">
        <f>H37*24*H3</f>
        <v>80.6250000000005</v>
      </c>
    </row>
    <row r="13">
      <c r="A13" s="9">
        <f>IF(DAY(DATE($D$3,$B$3,8))=8,DATE($D$3,$B$3,8),"")</f>
        <v>46454</v>
      </c>
      <c r="B13" s="10" t="str">
        <f>IF(A13="","",CHOOSE(WEEKDAY(A13,1),"dom","seg","ter","qua","qui","sex","sáb"))</f>
        <v>seg</v>
      </c>
      <c r="C13" s="5" t="n">
        <v>0.3333333333333333</v>
      </c>
      <c r="D13" s="5" t="n">
        <v>0.5</v>
      </c>
      <c r="E13" s="5" t="n">
        <v>0.5416666666666666</v>
      </c>
      <c r="F13" s="5" t="n">
        <v>0.7083333333333334</v>
      </c>
      <c r="G13" s="11">
        <f>IF(OR(C13="",F13=""),"",MOD(F13-C13,1)-IF(OR(D13="",E13=""),0,MOD(E13-D13,1)))</f>
        <v>0.3333333333333331</v>
      </c>
      <c r="H13" s="12">
        <f>IF(G13="","",IF(OR(B13="sáb",B13="dom"),G13,MAX(0,G13-$F$3)))</f>
        <v>1.1102230246251565e-16</v>
      </c>
      <c r="I13" s="12">
        <f>IF(G13="","",IF(OR(B13="sáb",B13="dom"),0,MAX(0,$F$3-G13)))</f>
        <v>0</v>
      </c>
    </row>
    <row r="14">
      <c r="A14" s="9">
        <f>IF(DAY(DATE($D$3,$B$3,9))=9,DATE($D$3,$B$3,9),"")</f>
        <v>46455</v>
      </c>
      <c r="B14" s="10" t="str">
        <f>IF(A14="","",CHOOSE(WEEKDAY(A14,1),"dom","seg","ter","qua","qui","sex","sáb"))</f>
        <v>ter</v>
      </c>
      <c r="C14" s="5" t="n">
        <v>0.3368055555555556</v>
      </c>
      <c r="D14" s="5" t="n">
        <v>0.5</v>
      </c>
      <c r="E14" s="5" t="n">
        <v>0.5416666666666666</v>
      </c>
      <c r="F14" s="5" t="n">
        <v>0.7916666666666666</v>
      </c>
      <c r="G14" s="11">
        <f>IF(OR(C14="",F14=""),"",MOD(F14-C14,1)-IF(OR(D14="",E14=""),0,MOD(E14-D14,1)))</f>
        <v>0.413194444444444</v>
      </c>
      <c r="H14" s="12">
        <f>IF(G14="","",IF(OR(B14="sáb",B14="dom"),G14,MAX(0,G14-$F$3)))</f>
        <v>0.079861111111111</v>
      </c>
      <c r="I14" s="12">
        <f>IF(G14="","",IF(OR(B14="sáb",B14="dom"),0,MAX(0,$F$3-G14)))</f>
        <v>0</v>
      </c>
      <c r="K14" s="18" t="inlineStr">
        <is>
          <t>O valor das extras usa o valor da hora normal. Adicional de hora extra depende</t>
        </is>
      </c>
    </row>
    <row r="15">
      <c r="A15" s="9">
        <f>IF(DAY(DATE($D$3,$B$3,10))=10,DATE($D$3,$B$3,10),"")</f>
        <v>46456</v>
      </c>
      <c r="B15" s="10" t="str">
        <f>IF(A15="","",CHOOSE(WEEKDAY(A15,1),"dom","seg","ter","qua","qui","sex","sáb"))</f>
        <v>qua</v>
      </c>
      <c r="C15" s="5" t="n">
        <v>0.3333333333333333</v>
      </c>
      <c r="D15" s="5" t="n">
        <v>0.5</v>
      </c>
      <c r="E15" s="5" t="n">
        <v>0.5416666666666666</v>
      </c>
      <c r="F15" s="5" t="n">
        <v>0.7083333333333334</v>
      </c>
      <c r="G15" s="11">
        <f>IF(OR(C15="",F15=""),"",MOD(F15-C15,1)-IF(OR(D15="",E15=""),0,MOD(E15-D15,1)))</f>
        <v>0.3333333333333331</v>
      </c>
      <c r="H15" s="12">
        <f>IF(G15="","",IF(OR(B15="sáb",B15="dom"),G15,MAX(0,G15-$F$3)))</f>
        <v>1.1102230246251565e-16</v>
      </c>
      <c r="I15" s="12">
        <f>IF(G15="","",IF(OR(B15="sáb",B15="dom"),0,MAX(0,$F$3-G15)))</f>
        <v>0</v>
      </c>
      <c r="K15" s="18" t="inlineStr">
        <is>
          <t>de convenção, contrato e legislação: confira o seu caso.</t>
        </is>
      </c>
    </row>
    <row r="16">
      <c r="A16" s="9">
        <f>IF(DAY(DATE($D$3,$B$3,11))=11,DATE($D$3,$B$3,11),"")</f>
        <v>46457</v>
      </c>
      <c r="B16" s="10" t="str">
        <f>IF(A16="","",CHOOSE(WEEKDAY(A16,1),"dom","seg","ter","qua","qui","sex","sáb"))</f>
        <v>qui</v>
      </c>
      <c r="C16" s="5" t="n"/>
      <c r="D16" s="5" t="n"/>
      <c r="E16" s="5" t="n"/>
      <c r="F16" s="5" t="n"/>
      <c r="G16" s="11" t="str">
        <f>IF(OR(C16="",F16=""),"",MOD(F16-C16,1)-IF(OR(D16="",E16=""),0,MOD(E16-D16,1)))</f>
        <v/>
      </c>
      <c r="H16" s="12" t="str">
        <f>IF(G16="","",IF(OR(B16="sáb",B16="dom"),G16,MAX(0,G16-$F$3)))</f>
        <v/>
      </c>
      <c r="I16" s="12" t="str">
        <f>IF(G16="","",IF(OR(B16="sáb",B16="dom"),0,MAX(0,$F$3-G16)))</f>
        <v/>
      </c>
    </row>
    <row r="17">
      <c r="A17" s="9">
        <f>IF(DAY(DATE($D$3,$B$3,12))=12,DATE($D$3,$B$3,12),"")</f>
        <v>46458</v>
      </c>
      <c r="B17" s="10" t="str">
        <f>IF(A17="","",CHOOSE(WEEKDAY(A17,1),"dom","seg","ter","qua","qui","sex","sáb"))</f>
        <v>sex</v>
      </c>
      <c r="C17" s="5" t="n"/>
      <c r="D17" s="5" t="n"/>
      <c r="E17" s="5" t="n"/>
      <c r="F17" s="5" t="n"/>
      <c r="G17" s="11" t="str">
        <f>IF(OR(C17="",F17=""),"",MOD(F17-C17,1)-IF(OR(D17="",E17=""),0,MOD(E17-D17,1)))</f>
        <v/>
      </c>
      <c r="H17" s="12" t="str">
        <f>IF(G17="","",IF(OR(B17="sáb",B17="dom"),G17,MAX(0,G17-$F$3)))</f>
        <v/>
      </c>
      <c r="I17" s="12" t="str">
        <f>IF(G17="","",IF(OR(B17="sáb",B17="dom"),0,MAX(0,$F$3-G17)))</f>
        <v/>
      </c>
    </row>
    <row r="18">
      <c r="A18" s="9">
        <f>IF(DAY(DATE($D$3,$B$3,13))=13,DATE($D$3,$B$3,13),"")</f>
        <v>46459</v>
      </c>
      <c r="B18" s="10" t="str">
        <f>IF(A18="","",CHOOSE(WEEKDAY(A18,1),"dom","seg","ter","qua","qui","sex","sáb"))</f>
        <v>sáb</v>
      </c>
      <c r="C18" s="5" t="n"/>
      <c r="D18" s="5" t="n"/>
      <c r="E18" s="5" t="n"/>
      <c r="F18" s="5" t="n"/>
      <c r="G18" s="11" t="str">
        <f>IF(OR(C18="",F18=""),"",MOD(F18-C18,1)-IF(OR(D18="",E18=""),0,MOD(E18-D18,1)))</f>
        <v/>
      </c>
      <c r="H18" s="12" t="str">
        <f>IF(G18="","",IF(OR(B18="sáb",B18="dom"),G18,MAX(0,G18-$F$3)))</f>
        <v/>
      </c>
      <c r="I18" s="12" t="str">
        <f>IF(G18="","",IF(OR(B18="sáb",B18="dom"),0,MAX(0,$F$3-G18)))</f>
        <v/>
      </c>
    </row>
    <row r="19">
      <c r="A19" s="9">
        <f>IF(DAY(DATE($D$3,$B$3,14))=14,DATE($D$3,$B$3,14),"")</f>
        <v>46460</v>
      </c>
      <c r="B19" s="10" t="str">
        <f>IF(A19="","",CHOOSE(WEEKDAY(A19,1),"dom","seg","ter","qua","qui","sex","sáb"))</f>
        <v>dom</v>
      </c>
      <c r="C19" s="5" t="n"/>
      <c r="D19" s="5" t="n"/>
      <c r="E19" s="5" t="n"/>
      <c r="F19" s="5" t="n"/>
      <c r="G19" s="11" t="str">
        <f>IF(OR(C19="",F19=""),"",MOD(F19-C19,1)-IF(OR(D19="",E19=""),0,MOD(E19-D19,1)))</f>
        <v/>
      </c>
      <c r="H19" s="12" t="str">
        <f>IF(G19="","",IF(OR(B19="sáb",B19="dom"),G19,MAX(0,G19-$F$3)))</f>
        <v/>
      </c>
      <c r="I19" s="12" t="str">
        <f>IF(G19="","",IF(OR(B19="sáb",B19="dom"),0,MAX(0,$F$3-G19)))</f>
        <v/>
      </c>
    </row>
    <row r="20">
      <c r="A20" s="9">
        <f>IF(DAY(DATE($D$3,$B$3,15))=15,DATE($D$3,$B$3,15),"")</f>
        <v>46461</v>
      </c>
      <c r="B20" s="10" t="str">
        <f>IF(A20="","",CHOOSE(WEEKDAY(A20,1),"dom","seg","ter","qua","qui","sex","sáb"))</f>
        <v>seg</v>
      </c>
      <c r="C20" s="5" t="n"/>
      <c r="D20" s="5" t="n"/>
      <c r="E20" s="5" t="n"/>
      <c r="F20" s="5" t="n"/>
      <c r="G20" s="11" t="str">
        <f>IF(OR(C20="",F20=""),"",MOD(F20-C20,1)-IF(OR(D20="",E20=""),0,MOD(E20-D20,1)))</f>
        <v/>
      </c>
      <c r="H20" s="12" t="str">
        <f>IF(G20="","",IF(OR(B20="sáb",B20="dom"),G20,MAX(0,G20-$F$3)))</f>
        <v/>
      </c>
      <c r="I20" s="12" t="str">
        <f>IF(G20="","",IF(OR(B20="sáb",B20="dom"),0,MAX(0,$F$3-G20)))</f>
        <v/>
      </c>
    </row>
    <row r="21">
      <c r="A21" s="9">
        <f>IF(DAY(DATE($D$3,$B$3,16))=16,DATE($D$3,$B$3,16),"")</f>
        <v>46462</v>
      </c>
      <c r="B21" s="10" t="str">
        <f>IF(A21="","",CHOOSE(WEEKDAY(A21,1),"dom","seg","ter","qua","qui","sex","sáb"))</f>
        <v>ter</v>
      </c>
      <c r="C21" s="5" t="n"/>
      <c r="D21" s="5" t="n"/>
      <c r="E21" s="5" t="n"/>
      <c r="F21" s="5" t="n"/>
      <c r="G21" s="11" t="str">
        <f>IF(OR(C21="",F21=""),"",MOD(F21-C21,1)-IF(OR(D21="",E21=""),0,MOD(E21-D21,1)))</f>
        <v/>
      </c>
      <c r="H21" s="12" t="str">
        <f>IF(G21="","",IF(OR(B21="sáb",B21="dom"),G21,MAX(0,G21-$F$3)))</f>
        <v/>
      </c>
      <c r="I21" s="12" t="str">
        <f>IF(G21="","",IF(OR(B21="sáb",B21="dom"),0,MAX(0,$F$3-G21)))</f>
        <v/>
      </c>
    </row>
    <row r="22">
      <c r="A22" s="9">
        <f>IF(DAY(DATE($D$3,$B$3,17))=17,DATE($D$3,$B$3,17),"")</f>
        <v>46463</v>
      </c>
      <c r="B22" s="10" t="str">
        <f>IF(A22="","",CHOOSE(WEEKDAY(A22,1),"dom","seg","ter","qua","qui","sex","sáb"))</f>
        <v>qua</v>
      </c>
      <c r="C22" s="5" t="n"/>
      <c r="D22" s="5" t="n"/>
      <c r="E22" s="5" t="n"/>
      <c r="F22" s="5" t="n"/>
      <c r="G22" s="11" t="str">
        <f>IF(OR(C22="",F22=""),"",MOD(F22-C22,1)-IF(OR(D22="",E22=""),0,MOD(E22-D22,1)))</f>
        <v/>
      </c>
      <c r="H22" s="12" t="str">
        <f>IF(G22="","",IF(OR(B22="sáb",B22="dom"),G22,MAX(0,G22-$F$3)))</f>
        <v/>
      </c>
      <c r="I22" s="12" t="str">
        <f>IF(G22="","",IF(OR(B22="sáb",B22="dom"),0,MAX(0,$F$3-G22)))</f>
        <v/>
      </c>
    </row>
    <row r="23">
      <c r="A23" s="9">
        <f>IF(DAY(DATE($D$3,$B$3,18))=18,DATE($D$3,$B$3,18),"")</f>
        <v>46464</v>
      </c>
      <c r="B23" s="10" t="str">
        <f>IF(A23="","",CHOOSE(WEEKDAY(A23,1),"dom","seg","ter","qua","qui","sex","sáb"))</f>
        <v>qui</v>
      </c>
      <c r="C23" s="5" t="n"/>
      <c r="D23" s="5" t="n"/>
      <c r="E23" s="5" t="n"/>
      <c r="F23" s="5" t="n"/>
      <c r="G23" s="11" t="str">
        <f>IF(OR(C23="",F23=""),"",MOD(F23-C23,1)-IF(OR(D23="",E23=""),0,MOD(E23-D23,1)))</f>
        <v/>
      </c>
      <c r="H23" s="12" t="str">
        <f>IF(G23="","",IF(OR(B23="sáb",B23="dom"),G23,MAX(0,G23-$F$3)))</f>
        <v/>
      </c>
      <c r="I23" s="12" t="str">
        <f>IF(G23="","",IF(OR(B23="sáb",B23="dom"),0,MAX(0,$F$3-G23)))</f>
        <v/>
      </c>
    </row>
    <row r="24">
      <c r="A24" s="9">
        <f>IF(DAY(DATE($D$3,$B$3,19))=19,DATE($D$3,$B$3,19),"")</f>
        <v>46465</v>
      </c>
      <c r="B24" s="10" t="str">
        <f>IF(A24="","",CHOOSE(WEEKDAY(A24,1),"dom","seg","ter","qua","qui","sex","sáb"))</f>
        <v>sex</v>
      </c>
      <c r="C24" s="5" t="n"/>
      <c r="D24" s="5" t="n"/>
      <c r="E24" s="5" t="n"/>
      <c r="F24" s="5" t="n"/>
      <c r="G24" s="11" t="str">
        <f>IF(OR(C24="",F24=""),"",MOD(F24-C24,1)-IF(OR(D24="",E24=""),0,MOD(E24-D24,1)))</f>
        <v/>
      </c>
      <c r="H24" s="12" t="str">
        <f>IF(G24="","",IF(OR(B24="sáb",B24="dom"),G24,MAX(0,G24-$F$3)))</f>
        <v/>
      </c>
      <c r="I24" s="12" t="str">
        <f>IF(G24="","",IF(OR(B24="sáb",B24="dom"),0,MAX(0,$F$3-G24)))</f>
        <v/>
      </c>
    </row>
    <row r="25">
      <c r="A25" s="9">
        <f>IF(DAY(DATE($D$3,$B$3,20))=20,DATE($D$3,$B$3,20),"")</f>
        <v>46466</v>
      </c>
      <c r="B25" s="10" t="str">
        <f>IF(A25="","",CHOOSE(WEEKDAY(A25,1),"dom","seg","ter","qua","qui","sex","sáb"))</f>
        <v>sáb</v>
      </c>
      <c r="C25" s="5" t="n"/>
      <c r="D25" s="5" t="n"/>
      <c r="E25" s="5" t="n"/>
      <c r="F25" s="5" t="n"/>
      <c r="G25" s="11" t="str">
        <f>IF(OR(C25="",F25=""),"",MOD(F25-C25,1)-IF(OR(D25="",E25=""),0,MOD(E25-D25,1)))</f>
        <v/>
      </c>
      <c r="H25" s="12" t="str">
        <f>IF(G25="","",IF(OR(B25="sáb",B25="dom"),G25,MAX(0,G25-$F$3)))</f>
        <v/>
      </c>
      <c r="I25" s="12" t="str">
        <f>IF(G25="","",IF(OR(B25="sáb",B25="dom"),0,MAX(0,$F$3-G25)))</f>
        <v/>
      </c>
    </row>
    <row r="26">
      <c r="A26" s="9">
        <f>IF(DAY(DATE($D$3,$B$3,21))=21,DATE($D$3,$B$3,21),"")</f>
        <v>46467</v>
      </c>
      <c r="B26" s="10" t="str">
        <f>IF(A26="","",CHOOSE(WEEKDAY(A26,1),"dom","seg","ter","qua","qui","sex","sáb"))</f>
        <v>dom</v>
      </c>
      <c r="C26" s="5" t="n"/>
      <c r="D26" s="5" t="n"/>
      <c r="E26" s="5" t="n"/>
      <c r="F26" s="5" t="n"/>
      <c r="G26" s="11" t="str">
        <f>IF(OR(C26="",F26=""),"",MOD(F26-C26,1)-IF(OR(D26="",E26=""),0,MOD(E26-D26,1)))</f>
        <v/>
      </c>
      <c r="H26" s="12" t="str">
        <f>IF(G26="","",IF(OR(B26="sáb",B26="dom"),G26,MAX(0,G26-$F$3)))</f>
        <v/>
      </c>
      <c r="I26" s="12" t="str">
        <f>IF(G26="","",IF(OR(B26="sáb",B26="dom"),0,MAX(0,$F$3-G26)))</f>
        <v/>
      </c>
    </row>
    <row r="27">
      <c r="A27" s="9">
        <f>IF(DAY(DATE($D$3,$B$3,22))=22,DATE($D$3,$B$3,22),"")</f>
        <v>46468</v>
      </c>
      <c r="B27" s="10" t="str">
        <f>IF(A27="","",CHOOSE(WEEKDAY(A27,1),"dom","seg","ter","qua","qui","sex","sáb"))</f>
        <v>seg</v>
      </c>
      <c r="C27" s="5" t="n"/>
      <c r="D27" s="5" t="n"/>
      <c r="E27" s="5" t="n"/>
      <c r="F27" s="5" t="n"/>
      <c r="G27" s="11" t="str">
        <f>IF(OR(C27="",F27=""),"",MOD(F27-C27,1)-IF(OR(D27="",E27=""),0,MOD(E27-D27,1)))</f>
        <v/>
      </c>
      <c r="H27" s="12" t="str">
        <f>IF(G27="","",IF(OR(B27="sáb",B27="dom"),G27,MAX(0,G27-$F$3)))</f>
        <v/>
      </c>
      <c r="I27" s="12" t="str">
        <f>IF(G27="","",IF(OR(B27="sáb",B27="dom"),0,MAX(0,$F$3-G27)))</f>
        <v/>
      </c>
    </row>
    <row r="28">
      <c r="A28" s="9">
        <f>IF(DAY(DATE($D$3,$B$3,23))=23,DATE($D$3,$B$3,23),"")</f>
        <v>46469</v>
      </c>
      <c r="B28" s="10" t="str">
        <f>IF(A28="","",CHOOSE(WEEKDAY(A28,1),"dom","seg","ter","qua","qui","sex","sáb"))</f>
        <v>ter</v>
      </c>
      <c r="C28" s="5" t="n"/>
      <c r="D28" s="5" t="n"/>
      <c r="E28" s="5" t="n"/>
      <c r="F28" s="5" t="n"/>
      <c r="G28" s="11" t="str">
        <f>IF(OR(C28="",F28=""),"",MOD(F28-C28,1)-IF(OR(D28="",E28=""),0,MOD(E28-D28,1)))</f>
        <v/>
      </c>
      <c r="H28" s="12" t="str">
        <f>IF(G28="","",IF(OR(B28="sáb",B28="dom"),G28,MAX(0,G28-$F$3)))</f>
        <v/>
      </c>
      <c r="I28" s="12" t="str">
        <f>IF(G28="","",IF(OR(B28="sáb",B28="dom"),0,MAX(0,$F$3-G28)))</f>
        <v/>
      </c>
    </row>
    <row r="29">
      <c r="A29" s="9">
        <f>IF(DAY(DATE($D$3,$B$3,24))=24,DATE($D$3,$B$3,24),"")</f>
        <v>46470</v>
      </c>
      <c r="B29" s="10" t="str">
        <f>IF(A29="","",CHOOSE(WEEKDAY(A29,1),"dom","seg","ter","qua","qui","sex","sáb"))</f>
        <v>qua</v>
      </c>
      <c r="C29" s="5" t="n"/>
      <c r="D29" s="5" t="n"/>
      <c r="E29" s="5" t="n"/>
      <c r="F29" s="5" t="n"/>
      <c r="G29" s="11" t="str">
        <f>IF(OR(C29="",F29=""),"",MOD(F29-C29,1)-IF(OR(D29="",E29=""),0,MOD(E29-D29,1)))</f>
        <v/>
      </c>
      <c r="H29" s="12" t="str">
        <f>IF(G29="","",IF(OR(B29="sáb",B29="dom"),G29,MAX(0,G29-$F$3)))</f>
        <v/>
      </c>
      <c r="I29" s="12" t="str">
        <f>IF(G29="","",IF(OR(B29="sáb",B29="dom"),0,MAX(0,$F$3-G29)))</f>
        <v/>
      </c>
    </row>
    <row r="30">
      <c r="A30" s="9">
        <f>IF(DAY(DATE($D$3,$B$3,25))=25,DATE($D$3,$B$3,25),"")</f>
        <v>46471</v>
      </c>
      <c r="B30" s="10" t="str">
        <f>IF(A30="","",CHOOSE(WEEKDAY(A30,1),"dom","seg","ter","qua","qui","sex","sáb"))</f>
        <v>qui</v>
      </c>
      <c r="C30" s="5" t="n"/>
      <c r="D30" s="5" t="n"/>
      <c r="E30" s="5" t="n"/>
      <c r="F30" s="5" t="n"/>
      <c r="G30" s="11" t="str">
        <f>IF(OR(C30="",F30=""),"",MOD(F30-C30,1)-IF(OR(D30="",E30=""),0,MOD(E30-D30,1)))</f>
        <v/>
      </c>
      <c r="H30" s="12" t="str">
        <f>IF(G30="","",IF(OR(B30="sáb",B30="dom"),G30,MAX(0,G30-$F$3)))</f>
        <v/>
      </c>
      <c r="I30" s="12" t="str">
        <f>IF(G30="","",IF(OR(B30="sáb",B30="dom"),0,MAX(0,$F$3-G30)))</f>
        <v/>
      </c>
    </row>
    <row r="31">
      <c r="A31" s="9">
        <f>IF(DAY(DATE($D$3,$B$3,26))=26,DATE($D$3,$B$3,26),"")</f>
        <v>46472</v>
      </c>
      <c r="B31" s="10" t="str">
        <f>IF(A31="","",CHOOSE(WEEKDAY(A31,1),"dom","seg","ter","qua","qui","sex","sáb"))</f>
        <v>sex</v>
      </c>
      <c r="C31" s="5" t="n"/>
      <c r="D31" s="5" t="n"/>
      <c r="E31" s="5" t="n"/>
      <c r="F31" s="5" t="n"/>
      <c r="G31" s="11" t="str">
        <f>IF(OR(C31="",F31=""),"",MOD(F31-C31,1)-IF(OR(D31="",E31=""),0,MOD(E31-D31,1)))</f>
        <v/>
      </c>
      <c r="H31" s="12" t="str">
        <f>IF(G31="","",IF(OR(B31="sáb",B31="dom"),G31,MAX(0,G31-$F$3)))</f>
        <v/>
      </c>
      <c r="I31" s="12" t="str">
        <f>IF(G31="","",IF(OR(B31="sáb",B31="dom"),0,MAX(0,$F$3-G31)))</f>
        <v/>
      </c>
    </row>
    <row r="32">
      <c r="A32" s="9">
        <f>IF(DAY(DATE($D$3,$B$3,27))=27,DATE($D$3,$B$3,27),"")</f>
        <v>46473</v>
      </c>
      <c r="B32" s="10" t="str">
        <f>IF(A32="","",CHOOSE(WEEKDAY(A32,1),"dom","seg","ter","qua","qui","sex","sáb"))</f>
        <v>sáb</v>
      </c>
      <c r="C32" s="5" t="n"/>
      <c r="D32" s="5" t="n"/>
      <c r="E32" s="5" t="n"/>
      <c r="F32" s="5" t="n"/>
      <c r="G32" s="11" t="str">
        <f>IF(OR(C32="",F32=""),"",MOD(F32-C32,1)-IF(OR(D32="",E32=""),0,MOD(E32-D32,1)))</f>
        <v/>
      </c>
      <c r="H32" s="12" t="str">
        <f>IF(G32="","",IF(OR(B32="sáb",B32="dom"),G32,MAX(0,G32-$F$3)))</f>
        <v/>
      </c>
      <c r="I32" s="12" t="str">
        <f>IF(G32="","",IF(OR(B32="sáb",B32="dom"),0,MAX(0,$F$3-G32)))</f>
        <v/>
      </c>
    </row>
    <row r="33">
      <c r="A33" s="9">
        <f>IF(DAY(DATE($D$3,$B$3,28))=28,DATE($D$3,$B$3,28),"")</f>
        <v>46474</v>
      </c>
      <c r="B33" s="10" t="str">
        <f>IF(A33="","",CHOOSE(WEEKDAY(A33,1),"dom","seg","ter","qua","qui","sex","sáb"))</f>
        <v>dom</v>
      </c>
      <c r="C33" s="5" t="n"/>
      <c r="D33" s="5" t="n"/>
      <c r="E33" s="5" t="n"/>
      <c r="F33" s="5" t="n"/>
      <c r="G33" s="11" t="str">
        <f>IF(OR(C33="",F33=""),"",MOD(F33-C33,1)-IF(OR(D33="",E33=""),0,MOD(E33-D33,1)))</f>
        <v/>
      </c>
      <c r="H33" s="12" t="str">
        <f>IF(G33="","",IF(OR(B33="sáb",B33="dom"),G33,MAX(0,G33-$F$3)))</f>
        <v/>
      </c>
      <c r="I33" s="12" t="str">
        <f>IF(G33="","",IF(OR(B33="sáb",B33="dom"),0,MAX(0,$F$3-G33)))</f>
        <v/>
      </c>
    </row>
    <row r="34">
      <c r="A34" s="9">
        <f>IF(DAY(DATE($D$3,$B$3,29))=29,DATE($D$3,$B$3,29),"")</f>
        <v>46475</v>
      </c>
      <c r="B34" s="10" t="str">
        <f>IF(A34="","",CHOOSE(WEEKDAY(A34,1),"dom","seg","ter","qua","qui","sex","sáb"))</f>
        <v>seg</v>
      </c>
      <c r="C34" s="5" t="n"/>
      <c r="D34" s="5" t="n"/>
      <c r="E34" s="5" t="n"/>
      <c r="F34" s="5" t="n"/>
      <c r="G34" s="11" t="str">
        <f>IF(OR(C34="",F34=""),"",MOD(F34-C34,1)-IF(OR(D34="",E34=""),0,MOD(E34-D34,1)))</f>
        <v/>
      </c>
      <c r="H34" s="12" t="str">
        <f>IF(G34="","",IF(OR(B34="sáb",B34="dom"),G34,MAX(0,G34-$F$3)))</f>
        <v/>
      </c>
      <c r="I34" s="12" t="str">
        <f>IF(G34="","",IF(OR(B34="sáb",B34="dom"),0,MAX(0,$F$3-G34)))</f>
        <v/>
      </c>
    </row>
    <row r="35">
      <c r="A35" s="9">
        <f>IF(DAY(DATE($D$3,$B$3,30))=30,DATE($D$3,$B$3,30),"")</f>
        <v>46476</v>
      </c>
      <c r="B35" s="10" t="str">
        <f>IF(A35="","",CHOOSE(WEEKDAY(A35,1),"dom","seg","ter","qua","qui","sex","sáb"))</f>
        <v>ter</v>
      </c>
      <c r="C35" s="5" t="n"/>
      <c r="D35" s="5" t="n"/>
      <c r="E35" s="5" t="n"/>
      <c r="F35" s="5" t="n"/>
      <c r="G35" s="11" t="str">
        <f>IF(OR(C35="",F35=""),"",MOD(F35-C35,1)-IF(OR(D35="",E35=""),0,MOD(E35-D35,1)))</f>
        <v/>
      </c>
      <c r="H35" s="12" t="str">
        <f>IF(G35="","",IF(OR(B35="sáb",B35="dom"),G35,MAX(0,G35-$F$3)))</f>
        <v/>
      </c>
      <c r="I35" s="12" t="str">
        <f>IF(G35="","",IF(OR(B35="sáb",B35="dom"),0,MAX(0,$F$3-G35)))</f>
        <v/>
      </c>
    </row>
    <row r="36">
      <c r="A36" s="9">
        <f>IF(DAY(DATE($D$3,$B$3,31))=31,DATE($D$3,$B$3,31),"")</f>
        <v>46477</v>
      </c>
      <c r="B36" s="10" t="str">
        <f>IF(A36="","",CHOOSE(WEEKDAY(A36,1),"dom","seg","ter","qua","qui","sex","sáb"))</f>
        <v>qua</v>
      </c>
      <c r="C36" s="5" t="n"/>
      <c r="D36" s="5" t="n"/>
      <c r="E36" s="5" t="n"/>
      <c r="F36" s="5" t="n"/>
      <c r="G36" s="11" t="str">
        <f>IF(OR(C36="",F36=""),"",MOD(F36-C36,1)-IF(OR(D36="",E36=""),0,MOD(E36-D36,1)))</f>
        <v/>
      </c>
      <c r="H36" s="12" t="str">
        <f>IF(G36="","",IF(OR(B36="sáb",B36="dom"),G36,MAX(0,G36-$F$3)))</f>
        <v/>
      </c>
      <c r="I36" s="12" t="str">
        <f>IF(G36="","",IF(OR(B36="sáb",B36="dom"),0,MAX(0,$F$3-G36)))</f>
        <v/>
      </c>
    </row>
    <row r="37">
      <c r="A37" s="19" t="inlineStr">
        <is>
          <t>Total do mês</t>
        </is>
      </c>
      <c r="B37" s="19" t="n"/>
      <c r="C37" s="19" t="n"/>
      <c r="D37" s="19" t="n"/>
      <c r="E37" s="19" t="n"/>
      <c r="F37" s="19" t="n"/>
      <c r="G37" s="20">
        <f>SUM(G6:G36)</f>
        <v>2.7743055555555545</v>
      </c>
      <c r="H37" s="20">
        <f>SUM(H6:H36)</f>
        <v>0.14930555555555647</v>
      </c>
      <c r="I37" s="20">
        <f>SUM(I6:I36)</f>
        <v>0.041666666666665964</v>
      </c>
    </row>
  </sheetData>
  <conditionalFormatting sqref="A6:I36">
    <cfRule type="expression" priority="1" dxfId="0">
      <formula>OR($B6="sáb",$B6="dom")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32" customHeight="1">
      <c r="A3" s="3" t="n">
        <v>1</v>
      </c>
      <c r="B3" s="21" t="inlineStr">
        <is>
          <t>Informe o mês, o ano, a jornada diária (por exemplo 08:00) e o valor da hora nas células amarelas do topo.</t>
        </is>
      </c>
    </row>
    <row r="4" ht="32" customHeight="1">
      <c r="A4" s="3" t="n">
        <v>2</v>
      </c>
      <c r="B4" s="21" t="inlineStr">
        <is>
          <t>Todo dia, digite entrada, saída para o almoço, volta do almoço e saída no formato 08:00. Se não houve intervalo, deixe as duas células do almoço vazias.</t>
        </is>
      </c>
    </row>
    <row r="5" ht="32" customHeight="1">
      <c r="A5" s="3" t="n">
        <v>3</v>
      </c>
      <c r="B5" s="21" t="inlineStr">
        <is>
          <t>Horas trabalhadas = saída menos entrada, menos o intervalo. Extras = o que passou da jornada. A compensar = o que faltou para a jornada.</t>
        </is>
      </c>
    </row>
    <row r="6" ht="18" customHeight="1">
      <c r="A6" s="3" t="n">
        <v>4</v>
      </c>
      <c r="B6" s="21" t="inlineStr">
        <is>
          <t>Sábado e domingo contam as horas trabalhadas inteiras como extras.</t>
        </is>
      </c>
    </row>
    <row r="7" ht="32" customHeight="1">
      <c r="A7" s="3" t="n">
        <v>5</v>
      </c>
      <c r="B7" s="21" t="inlineStr">
        <is>
          <t>Turnos que viram a noite funcionam: se a saída é menor que a entrada, a planilha entende que passou da meia-noite.</t>
        </is>
      </c>
    </row>
    <row r="8" ht="18" customHeight="1">
      <c r="A8" s="3" t="n">
        <v>6</v>
      </c>
      <c r="B8" s="21" t="inlineStr">
        <is>
          <t>O total do mês usa o formato [h]:mm, que continua somando acima de 24 horas.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Controle de horas trabalhadas</dc:title>
  <dc:description>Ponto diário com horas trabalhadas, extras, saldo e valor a receber.</dc:description>
  <dcterms:created xsi:type="dcterms:W3CDTF">2026-10-21T15:55:55Z</dcterms:created>
  <dcterms:modified xsi:type="dcterms:W3CDTF">2026-10-21T15:55:55Z</dcterms:modified>
  <cp:keywords>modelo, planilha, Excel na prática</cp:keywords>
</cp:coreProperties>
</file>